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0920" tabRatio="696" firstSheet="24" activeTab="25"/>
  </bookViews>
  <sheets>
    <sheet name="第1部分" sheetId="1" r:id="rId1"/>
    <sheet name="执行附表1" sheetId="2" r:id="rId2"/>
    <sheet name="执行附表2" sheetId="3" r:id="rId3"/>
    <sheet name="执行附表3" sheetId="4" r:id="rId4"/>
    <sheet name="执行附表4 " sheetId="5" r:id="rId5"/>
    <sheet name="执行附表5 " sheetId="6" r:id="rId6"/>
    <sheet name="执行附表6" sheetId="7" r:id="rId7"/>
    <sheet name="执行附表7" sheetId="8" r:id="rId8"/>
    <sheet name="执行附表8" sheetId="9" r:id="rId9"/>
    <sheet name="执行附表9" sheetId="10" r:id="rId10"/>
    <sheet name="第2部分" sheetId="11" r:id="rId11"/>
    <sheet name="预算附表1" sheetId="12" r:id="rId12"/>
    <sheet name="预算附表2" sheetId="13" r:id="rId13"/>
    <sheet name="预算附表3" sheetId="14" r:id="rId14"/>
    <sheet name="预算附表4 " sheetId="15" r:id="rId15"/>
    <sheet name="预算附表5" sheetId="16" r:id="rId16"/>
    <sheet name="预算附表6" sheetId="17" r:id="rId17"/>
    <sheet name="预算附表7" sheetId="18" r:id="rId18"/>
    <sheet name="预算附表8(没想好用哪个)" sheetId="19" state="hidden" r:id="rId19"/>
    <sheet name="预算附表8" sheetId="20" r:id="rId20"/>
    <sheet name="预算附表9 " sheetId="21" r:id="rId21"/>
    <sheet name="预算附表10" sheetId="22" r:id="rId22"/>
    <sheet name="大连保税区转移支付情况说明" sheetId="23" r:id="rId23"/>
    <sheet name="一般公共预算税收返还和转移支付表" sheetId="24" r:id="rId24"/>
    <sheet name="政府性基金转移支付表" sheetId="25" r:id="rId25"/>
    <sheet name="2019年保税区国有资本经营预算支出表" sheetId="26" r:id="rId26"/>
    <sheet name="国有资本经营预算转移支付表" sheetId="27" r:id="rId27"/>
    <sheet name="2019年度保税区举借债务情况说明" sheetId="28" r:id="rId28"/>
    <sheet name="2019年保税区政府一般债务限额和余额情况表" sheetId="29" r:id="rId29"/>
    <sheet name="2019年保税区政府专项债务限额和余额情况表" sheetId="30" r:id="rId30"/>
    <sheet name="三公经费预算安排情况说明" sheetId="31" r:id="rId31"/>
    <sheet name="重大政策和重点项目等绩效目标说明" sheetId="32" r:id="rId32"/>
  </sheets>
  <externalReferences>
    <externalReference r:id="rId35"/>
    <externalReference r:id="rId36"/>
    <externalReference r:id="rId37"/>
  </externalReferences>
  <definedNames>
    <definedName name="_xlnm.Print_Area" localSheetId="11">'预算附表1'!$A$1:$D$28</definedName>
    <definedName name="_xlnm.Print_Area" localSheetId="13">'预算附表3'!$A$1:$D$23</definedName>
    <definedName name="_xlnm.Print_Area" localSheetId="14">'预算附表4 '!$A$1:$D$12</definedName>
    <definedName name="_xlnm.Print_Area" localSheetId="16">'预算附表6'!$A$1:$D$24</definedName>
    <definedName name="_xlnm.Print_Area" localSheetId="17">'预算附表7'!$A$1:$D$35</definedName>
    <definedName name="_xlnm.Print_Area" localSheetId="18">'预算附表8(没想好用哪个)'!$A$1:$D$48</definedName>
    <definedName name="_xlnm.Print_Area" localSheetId="1">'执行附表1'!$A$1:$F$29</definedName>
    <definedName name="_xlnm.Print_Area" localSheetId="2">'执行附表2'!$A$1:$F$29</definedName>
    <definedName name="_xlnm.Print_Area" localSheetId="3">'执行附表3'!$A$1:$D$25</definedName>
    <definedName name="_xlnm.Print_Area" localSheetId="4">'执行附表4 '!$A$1:$D$12</definedName>
    <definedName name="_xlnm.Print_Area" localSheetId="5">'执行附表5 '!$A$1:$D$16</definedName>
    <definedName name="_xlnm.Print_Area" localSheetId="6">'执行附表6'!$A$1:$D$24</definedName>
    <definedName name="_xlnm.Print_Area" localSheetId="7">'执行附表7'!$A$1:$D$16</definedName>
    <definedName name="_xlnm.Print_Titles" localSheetId="12">'预算附表2'!$1:$4</definedName>
  </definedNames>
  <calcPr fullCalcOnLoad="1"/>
</workbook>
</file>

<file path=xl/sharedStrings.xml><?xml version="1.0" encoding="utf-8"?>
<sst xmlns="http://schemas.openxmlformats.org/spreadsheetml/2006/main" count="2278" uniqueCount="2000">
  <si>
    <t xml:space="preserve"> </t>
  </si>
  <si>
    <t>单位：万元</t>
  </si>
  <si>
    <t>项     目</t>
  </si>
  <si>
    <t>上年决算数</t>
  </si>
  <si>
    <t>本年预算数</t>
  </si>
  <si>
    <t>执行数
为预算
数的％</t>
  </si>
  <si>
    <t>执行数为
上年决算
数的％</t>
  </si>
  <si>
    <t>一、税收收入</t>
  </si>
  <si>
    <t>0</t>
  </si>
  <si>
    <t xml:space="preserve">    增值税</t>
  </si>
  <si>
    <t xml:space="preserve">    营业税</t>
  </si>
  <si>
    <t xml:space="preserve">    企业所得税</t>
  </si>
  <si>
    <t xml:space="preserve">    个人所得税</t>
  </si>
  <si>
    <t xml:space="preserve">    城市维护建设税</t>
  </si>
  <si>
    <t xml:space="preserve">    印花税</t>
  </si>
  <si>
    <t xml:space="preserve">    城镇土地使用税</t>
  </si>
  <si>
    <t xml:space="preserve">    土地增值税</t>
  </si>
  <si>
    <t xml:space="preserve">    耕地占用税</t>
  </si>
  <si>
    <t xml:space="preserve">    契税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</si>
  <si>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</si>
  <si>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</si>
  <si>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</si>
  <si>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</si>
  <si>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其他收入</t>
  </si>
  <si>
    <t>本级公共财政收入合计</t>
  </si>
  <si>
    <t>1</t>
  </si>
  <si>
    <t>单位：万元</t>
  </si>
  <si>
    <t>项       目</t>
  </si>
  <si>
    <t>上年执行数</t>
  </si>
  <si>
    <t>201一般公共服务支出</t>
  </si>
  <si>
    <t>202外交支出</t>
  </si>
  <si>
    <t>203国防支出</t>
  </si>
  <si>
    <t>204公共安全支出</t>
  </si>
  <si>
    <t>205教育支出</t>
  </si>
  <si>
    <t>206科学技术支出</t>
  </si>
  <si>
    <t>207文化体育与传媒支出</t>
  </si>
  <si>
    <t>208社会保障和就业支出</t>
  </si>
  <si>
    <t>211节能环保支出</t>
  </si>
  <si>
    <t>212城乡社区支出</t>
  </si>
  <si>
    <t>213农林水支出</t>
  </si>
  <si>
    <t>214交通运输支出</t>
  </si>
  <si>
    <t>215资源勘探信息等支出</t>
  </si>
  <si>
    <t>216商业服务业等支出</t>
  </si>
  <si>
    <t>217金融支出</t>
  </si>
  <si>
    <t>219援助其他地区支出</t>
  </si>
  <si>
    <t>220国土海洋气象等支出</t>
  </si>
  <si>
    <t>221住房保障支出</t>
  </si>
  <si>
    <t>222粮油物资储备支出</t>
  </si>
  <si>
    <t>227预备费</t>
  </si>
  <si>
    <t>229其他支出</t>
  </si>
  <si>
    <t>本级公共财政支出合计</t>
  </si>
  <si>
    <t>收入</t>
  </si>
  <si>
    <t>支出</t>
  </si>
  <si>
    <t>项目</t>
  </si>
  <si>
    <t>预计执行数</t>
  </si>
  <si>
    <t>本级公共财政预算收入</t>
  </si>
  <si>
    <t>本级公共财政预算支出</t>
  </si>
  <si>
    <t>转移性收入</t>
  </si>
  <si>
    <t>转移性支出</t>
  </si>
  <si>
    <t xml:space="preserve">  上级补助收入</t>
  </si>
  <si>
    <t xml:space="preserve">     返还性补助收入</t>
  </si>
  <si>
    <t xml:space="preserve">     一般性转移支付补助收入</t>
  </si>
  <si>
    <t xml:space="preserve">     专项转移支付补助收入</t>
  </si>
  <si>
    <t>调出资金</t>
  </si>
  <si>
    <t>援助其他地区支出</t>
  </si>
  <si>
    <t>调入预算稳定调节基金</t>
  </si>
  <si>
    <t>安排预算稳定调节基金</t>
  </si>
  <si>
    <t>地方政府债券收入</t>
  </si>
  <si>
    <t>增设预算周转金</t>
  </si>
  <si>
    <t>收入总计</t>
  </si>
  <si>
    <t>支出总计</t>
  </si>
  <si>
    <t>本年结余</t>
  </si>
  <si>
    <t>其中：净结余</t>
  </si>
  <si>
    <t xml:space="preserve">      结转下年支出</t>
  </si>
  <si>
    <t>项                 目</t>
  </si>
  <si>
    <t>预算数为上年执行数的％</t>
  </si>
  <si>
    <t>对下级补助支出</t>
  </si>
  <si>
    <t>下级上解收入</t>
  </si>
  <si>
    <t>上年结余结转收入</t>
  </si>
  <si>
    <t>结余结转资金安排支出</t>
  </si>
  <si>
    <t>调入资金</t>
  </si>
  <si>
    <t>地方政府债券还本</t>
  </si>
  <si>
    <t>接受其他地区援助收入</t>
  </si>
  <si>
    <t>1030144城市公用事业附加收入</t>
  </si>
  <si>
    <t>1030146国有土地收益基金收入</t>
  </si>
  <si>
    <t>1030147农业土地开发资金收入</t>
  </si>
  <si>
    <t>1030148国有土地使用权出让收入</t>
  </si>
  <si>
    <t>1030156城市基础设施配套费收入</t>
  </si>
  <si>
    <t>1030199其他政府性基金收入</t>
  </si>
  <si>
    <t>22960彩票公益金安排的支出</t>
  </si>
  <si>
    <t xml:space="preserve">    国有资源（资产）有偿使用收入</t>
  </si>
  <si>
    <t xml:space="preserve">    国有资本经营收入</t>
  </si>
  <si>
    <t>本年预计执行数</t>
  </si>
  <si>
    <t>本年预计执行数</t>
  </si>
  <si>
    <t>预算数</t>
  </si>
  <si>
    <t>上级补助收入</t>
  </si>
  <si>
    <t>上解支出</t>
  </si>
  <si>
    <t>一般公共预算收入合计</t>
  </si>
  <si>
    <t>一般公共预算收入</t>
  </si>
  <si>
    <t>一般公共预算支出</t>
  </si>
  <si>
    <t>本年预算数</t>
  </si>
  <si>
    <t>1030178污水处理费收入</t>
  </si>
  <si>
    <t>232债务付息支出</t>
  </si>
  <si>
    <t>233债务发行费用支出</t>
  </si>
  <si>
    <t>收          入</t>
  </si>
  <si>
    <t>支          出</t>
  </si>
  <si>
    <t>项        目</t>
  </si>
  <si>
    <t>一、利润收入</t>
  </si>
  <si>
    <t>一、社会保障和就业支出</t>
  </si>
  <si>
    <t>二、股利、股息收入</t>
  </si>
  <si>
    <t>二、国有资本经营预算支出</t>
  </si>
  <si>
    <t>三、产权转让收入</t>
  </si>
  <si>
    <t>四、清算收入</t>
  </si>
  <si>
    <t>五、其他国有资本经营收入</t>
  </si>
  <si>
    <t>本年收入合计</t>
  </si>
  <si>
    <t>本年支出合计</t>
  </si>
  <si>
    <t>上年结转</t>
  </si>
  <si>
    <t>结转下年</t>
  </si>
  <si>
    <t>收 入 总 计</t>
  </si>
  <si>
    <t>支 出 总 计</t>
  </si>
  <si>
    <t>合计</t>
  </si>
  <si>
    <t>机关事业养老保险</t>
  </si>
  <si>
    <t>新型农村合作医疗</t>
  </si>
  <si>
    <t>采暖基金</t>
  </si>
  <si>
    <t>被征地农民养老保险</t>
  </si>
  <si>
    <t>离休干部医疗</t>
  </si>
  <si>
    <t>原金州区临时养老保险</t>
  </si>
  <si>
    <t>原开发区专户</t>
  </si>
  <si>
    <t>原金州区专户</t>
  </si>
  <si>
    <t>一、收入</t>
  </si>
  <si>
    <t xml:space="preserve">    其中： 1.保险费收入</t>
  </si>
  <si>
    <t xml:space="preserve">           2.利息收入</t>
  </si>
  <si>
    <t xml:space="preserve">           3.财政补贴收入</t>
  </si>
  <si>
    <t xml:space="preserve">           4.其他收入</t>
  </si>
  <si>
    <t xml:space="preserve">           5.转移收入</t>
  </si>
  <si>
    <t>二、支出</t>
  </si>
  <si>
    <t xml:space="preserve">    其中： 1.社会保险待遇支出</t>
  </si>
  <si>
    <t xml:space="preserve">           2.其他支出</t>
  </si>
  <si>
    <t xml:space="preserve">           3.转移支出</t>
  </si>
  <si>
    <t>三、本年收支结余</t>
  </si>
  <si>
    <t>上年执行数</t>
  </si>
  <si>
    <t xml:space="preserve">    资源税</t>
  </si>
  <si>
    <t xml:space="preserve">    房产税</t>
  </si>
  <si>
    <t xml:space="preserve">    其他税收收入</t>
  </si>
  <si>
    <t>二、非税收入</t>
  </si>
  <si>
    <t xml:space="preserve">    政府住房基金收入</t>
  </si>
  <si>
    <t>预算数为上年预算数的%</t>
  </si>
  <si>
    <t>本年预算数</t>
  </si>
  <si>
    <t>上年预算数</t>
  </si>
  <si>
    <t>功能科目</t>
  </si>
  <si>
    <t>1030178污水处理费收入</t>
  </si>
  <si>
    <t>预计执行数</t>
  </si>
  <si>
    <t>预计执行数</t>
  </si>
  <si>
    <t>基本支出</t>
  </si>
  <si>
    <t>对个人和家庭的补助</t>
  </si>
  <si>
    <t/>
  </si>
  <si>
    <t>210医疗卫生与计划生育支出</t>
  </si>
  <si>
    <t>232债务付息支出</t>
  </si>
  <si>
    <t>233债务发行费支出</t>
  </si>
  <si>
    <t xml:space="preserve">                          本年合计支出</t>
  </si>
  <si>
    <t xml:space="preserve">          2330411国有土地使用权出让金债务发行费用支出</t>
  </si>
  <si>
    <t xml:space="preserve">     23304地方政府专项债务发行费用支出</t>
  </si>
  <si>
    <t xml:space="preserve">          2320411国有土地使用权出让金债务付息支出</t>
  </si>
  <si>
    <t xml:space="preserve">     23204地方政府专项债务付息支出</t>
  </si>
  <si>
    <t xml:space="preserve">          2296003用于体育事业的彩票公益金支出</t>
  </si>
  <si>
    <t xml:space="preserve">          2296002用于社会福利的彩票公益金支出</t>
  </si>
  <si>
    <t xml:space="preserve">     22960彩票公益金及对应专项债务收入安排的支出</t>
  </si>
  <si>
    <t xml:space="preserve">          2121402代征手续费</t>
  </si>
  <si>
    <t xml:space="preserve">          2121401污水处理设施建设和运营</t>
  </si>
  <si>
    <t xml:space="preserve">     21214污水处理费及对应专项债务收入安排的支出</t>
  </si>
  <si>
    <t xml:space="preserve">          2121301城市公共设施</t>
  </si>
  <si>
    <t xml:space="preserve">     21213城市基础设施配套费及对应专项债务收入安排的支出</t>
  </si>
  <si>
    <t xml:space="preserve">          2121001征地和拆迁补偿支出</t>
  </si>
  <si>
    <t xml:space="preserve">     21210国有土地收益基金及对应专项债务收入安排的支出</t>
  </si>
  <si>
    <t xml:space="preserve">          2120806土地出让业务支出</t>
  </si>
  <si>
    <t xml:space="preserve">          2120803城市建设支出</t>
  </si>
  <si>
    <t xml:space="preserve">          2120801征地和拆迁补偿支出</t>
  </si>
  <si>
    <t xml:space="preserve">     21208国有土地使用权出让收入及对应专项债务收入安排的支出</t>
  </si>
  <si>
    <t>增减%</t>
  </si>
  <si>
    <t>本年预算</t>
  </si>
  <si>
    <t>上年预算</t>
  </si>
  <si>
    <t>三、调出资金</t>
  </si>
  <si>
    <t>2018年预算附表2</t>
  </si>
  <si>
    <t xml:space="preserve">2018年金普新区一般公共支出预算表 </t>
  </si>
  <si>
    <t>2018年预算附表4</t>
  </si>
  <si>
    <t>2018年金普新区政府性基金支出预算表</t>
  </si>
  <si>
    <t>2018年预算附表5</t>
  </si>
  <si>
    <t>2018年金普新区一般公共支出政府经济科目预算表</t>
  </si>
  <si>
    <t>政府经济科目编码</t>
  </si>
  <si>
    <t>政府经济科目名称</t>
  </si>
  <si>
    <t>501</t>
  </si>
  <si>
    <t>机关工资福利支出</t>
  </si>
  <si>
    <t>50101</t>
  </si>
  <si>
    <t>工资奖金津补贴</t>
  </si>
  <si>
    <t>50102</t>
  </si>
  <si>
    <t xml:space="preserve"> 社会保障缴费</t>
  </si>
  <si>
    <t>50103</t>
  </si>
  <si>
    <t xml:space="preserve"> 住房公积金</t>
  </si>
  <si>
    <t>50199</t>
  </si>
  <si>
    <t xml:space="preserve"> 其他工资福利支出</t>
  </si>
  <si>
    <t>502</t>
  </si>
  <si>
    <t>机关商品和服务支出</t>
  </si>
  <si>
    <t>50201</t>
  </si>
  <si>
    <t xml:space="preserve"> 办公经费</t>
  </si>
  <si>
    <t>50202</t>
  </si>
  <si>
    <t xml:space="preserve"> 会议费</t>
  </si>
  <si>
    <t>50203</t>
  </si>
  <si>
    <t xml:space="preserve"> 培训费</t>
  </si>
  <si>
    <t>50204</t>
  </si>
  <si>
    <t xml:space="preserve"> 专用材料购置费</t>
  </si>
  <si>
    <t>50205</t>
  </si>
  <si>
    <t>50206</t>
  </si>
  <si>
    <t xml:space="preserve"> 公务接待费</t>
  </si>
  <si>
    <t>50207</t>
  </si>
  <si>
    <t xml:space="preserve"> 因公出国（境）费用</t>
  </si>
  <si>
    <t>50208</t>
  </si>
  <si>
    <t xml:space="preserve"> 公务用车运行维护费</t>
  </si>
  <si>
    <t>50209</t>
  </si>
  <si>
    <t xml:space="preserve"> 维修(护)费</t>
  </si>
  <si>
    <t>50299</t>
  </si>
  <si>
    <t xml:space="preserve"> 其他商品和服务支出</t>
  </si>
  <si>
    <t>503</t>
  </si>
  <si>
    <t>机关资本性支出（一）</t>
  </si>
  <si>
    <t>50306</t>
  </si>
  <si>
    <t xml:space="preserve"> 设备购置</t>
  </si>
  <si>
    <t>50399</t>
  </si>
  <si>
    <t xml:space="preserve"> 其他资本性支出</t>
  </si>
  <si>
    <t>505</t>
  </si>
  <si>
    <t>对事业单位经常性补助</t>
  </si>
  <si>
    <t>50501</t>
  </si>
  <si>
    <t xml:space="preserve"> 工资福利支出</t>
  </si>
  <si>
    <t>50502</t>
  </si>
  <si>
    <t xml:space="preserve"> 商品和服务支出</t>
  </si>
  <si>
    <t>50599</t>
  </si>
  <si>
    <t xml:space="preserve"> 其他对事业单位补助</t>
  </si>
  <si>
    <t>506</t>
  </si>
  <si>
    <t>对事业单位资本性补助</t>
  </si>
  <si>
    <t>50601</t>
  </si>
  <si>
    <t xml:space="preserve"> 资本性支出（一）</t>
  </si>
  <si>
    <t>509</t>
  </si>
  <si>
    <t>50901</t>
  </si>
  <si>
    <t xml:space="preserve"> 社会福利和救助</t>
  </si>
  <si>
    <t>50905</t>
  </si>
  <si>
    <t xml:space="preserve"> 离退休费</t>
  </si>
  <si>
    <t>50999</t>
  </si>
  <si>
    <t>其他对个人和家庭补助</t>
  </si>
  <si>
    <t xml:space="preserve">    环境保护税</t>
  </si>
  <si>
    <t>2018年预算执行情况附表1</t>
  </si>
  <si>
    <t>2018年预算执行情况附表2</t>
  </si>
  <si>
    <r>
      <t>201</t>
    </r>
    <r>
      <rPr>
        <sz val="11"/>
        <rFont val="黑体"/>
        <family val="3"/>
      </rPr>
      <t>8</t>
    </r>
    <r>
      <rPr>
        <sz val="11"/>
        <rFont val="黑体"/>
        <family val="3"/>
      </rPr>
      <t>年预算执行情况附表3</t>
    </r>
  </si>
  <si>
    <t>21211农业土地开发资金及对应专项债务收入安排的支出</t>
  </si>
  <si>
    <t>21213 城市基础设施配套费及对应专项债务收入安排的支出</t>
  </si>
  <si>
    <t>21214污水处理费及对应专项债务收入安排的支出</t>
  </si>
  <si>
    <r>
      <t>201</t>
    </r>
    <r>
      <rPr>
        <sz val="11"/>
        <rFont val="黑体"/>
        <family val="3"/>
      </rPr>
      <t>8</t>
    </r>
    <r>
      <rPr>
        <sz val="11"/>
        <rFont val="黑体"/>
        <family val="3"/>
      </rPr>
      <t>年预算执行情况附表7</t>
    </r>
  </si>
  <si>
    <r>
      <t>201</t>
    </r>
    <r>
      <rPr>
        <sz val="11"/>
        <rFont val="黑体"/>
        <family val="3"/>
      </rPr>
      <t>9</t>
    </r>
    <r>
      <rPr>
        <sz val="11"/>
        <rFont val="黑体"/>
        <family val="3"/>
      </rPr>
      <t>年预算附表1</t>
    </r>
  </si>
  <si>
    <r>
      <t>201</t>
    </r>
    <r>
      <rPr>
        <sz val="10"/>
        <rFont val="Default"/>
        <family val="2"/>
      </rPr>
      <t>9</t>
    </r>
    <r>
      <rPr>
        <sz val="10"/>
        <rFont val="宋体"/>
        <family val="0"/>
      </rPr>
      <t>年预算附表</t>
    </r>
    <r>
      <rPr>
        <sz val="10"/>
        <rFont val="Default"/>
        <family val="2"/>
      </rPr>
      <t>2</t>
    </r>
  </si>
  <si>
    <t>20101人大事务</t>
  </si>
  <si>
    <t>2010101行政运行</t>
  </si>
  <si>
    <t>2010102一般行政管理事务</t>
  </si>
  <si>
    <t>2010103机关服务</t>
  </si>
  <si>
    <t>2010104人大会议</t>
  </si>
  <si>
    <t>2010105人大立法</t>
  </si>
  <si>
    <t>2010106人大监督</t>
  </si>
  <si>
    <t>2010107人大代表履职能力提升</t>
  </si>
  <si>
    <t>2010108代表工作</t>
  </si>
  <si>
    <t>2010109人大信访工作</t>
  </si>
  <si>
    <t>2010150事业运行</t>
  </si>
  <si>
    <t>2010199其他人大事务支出</t>
  </si>
  <si>
    <t>20102政协事务</t>
  </si>
  <si>
    <t>2010201行政运行</t>
  </si>
  <si>
    <t>2010202一般行政管理事务</t>
  </si>
  <si>
    <t>2010203机关服务</t>
  </si>
  <si>
    <t>2010204政协会议</t>
  </si>
  <si>
    <t>2010205委员视察</t>
  </si>
  <si>
    <t>2010206参政议政</t>
  </si>
  <si>
    <t>2010250事业运行</t>
  </si>
  <si>
    <t>2010299其他政协事务支出</t>
  </si>
  <si>
    <t>20103政府办公厅（室）及相关机构事务</t>
  </si>
  <si>
    <t>2010301行政运行</t>
  </si>
  <si>
    <t>2010302一般行政管理事务</t>
  </si>
  <si>
    <t>2010303机关服务</t>
  </si>
  <si>
    <t>2010304专项服务</t>
  </si>
  <si>
    <t>2010305专项业务活动</t>
  </si>
  <si>
    <t>2010306政务公开审批</t>
  </si>
  <si>
    <t>2010308信访事务</t>
  </si>
  <si>
    <t>2010309参事事务</t>
  </si>
  <si>
    <t>2010350事业运行</t>
  </si>
  <si>
    <t>2010399其他政府办公厅（室）及相关机构事务支出</t>
  </si>
  <si>
    <t>20104发展与改革事务</t>
  </si>
  <si>
    <t>2010401行政运行</t>
  </si>
  <si>
    <t>2010402一般行政管理事务</t>
  </si>
  <si>
    <t>2010403机关服务</t>
  </si>
  <si>
    <t>2010404战略规划与实施</t>
  </si>
  <si>
    <t>2010405日常经济运行调节</t>
  </si>
  <si>
    <t>2010406社会事业发展规划</t>
  </si>
  <si>
    <t>2010407经济体制改革研究</t>
  </si>
  <si>
    <t>2010408物价管理</t>
  </si>
  <si>
    <t>2010409应对气候变化管理事务</t>
  </si>
  <si>
    <t>2010450事业运行</t>
  </si>
  <si>
    <t>2010499其他发展与改革事务支出</t>
  </si>
  <si>
    <t>20105统计信息事务</t>
  </si>
  <si>
    <t>2010501行政运行</t>
  </si>
  <si>
    <t>2010502一般行政管理事务</t>
  </si>
  <si>
    <t>2010503机关服务</t>
  </si>
  <si>
    <t>2010504信息事务</t>
  </si>
  <si>
    <t>2010505专项统计业务</t>
  </si>
  <si>
    <t>2010506统计管理</t>
  </si>
  <si>
    <t>2010507专项普查活动</t>
  </si>
  <si>
    <t>2010508统计抽样调查</t>
  </si>
  <si>
    <t>2010550事业运行</t>
  </si>
  <si>
    <t>2010599其他统计信息事务支出</t>
  </si>
  <si>
    <t>20106财政事务</t>
  </si>
  <si>
    <t>2010601行政运行</t>
  </si>
  <si>
    <t>2010602一般行政管理事务</t>
  </si>
  <si>
    <t>2010603机关服务</t>
  </si>
  <si>
    <t>2010604预算改革业务</t>
  </si>
  <si>
    <t>2010605财政国库业务</t>
  </si>
  <si>
    <t>2010606财政监察</t>
  </si>
  <si>
    <t>2010607信息化建设</t>
  </si>
  <si>
    <t>2010608财政委托业务支出</t>
  </si>
  <si>
    <t>2010650事业运行</t>
  </si>
  <si>
    <t>2010699其他财政事务支出</t>
  </si>
  <si>
    <t>20107税收事务</t>
  </si>
  <si>
    <t>2010701行政运行</t>
  </si>
  <si>
    <t>2010702一般行政管理事务</t>
  </si>
  <si>
    <t>2010703机关服务</t>
  </si>
  <si>
    <t>2010704税务办案</t>
  </si>
  <si>
    <t>2010705税务登记证及发票管理</t>
  </si>
  <si>
    <t>2010706代扣代收代征税款手续费</t>
  </si>
  <si>
    <t>2010707税务宣传</t>
  </si>
  <si>
    <t>2010708协税护税</t>
  </si>
  <si>
    <t>2010709信息化建设</t>
  </si>
  <si>
    <t>2010750事业运行</t>
  </si>
  <si>
    <t>2010799其他税收事务支出</t>
  </si>
  <si>
    <t>20108审计事务</t>
  </si>
  <si>
    <t>2010801行政运行</t>
  </si>
  <si>
    <t>2010802一般行政管理事务</t>
  </si>
  <si>
    <t>2010803机关服务</t>
  </si>
  <si>
    <t>2010804审计业务</t>
  </si>
  <si>
    <t>2010805审计管理</t>
  </si>
  <si>
    <t>2010806信息化建设</t>
  </si>
  <si>
    <t>2010850事业运行</t>
  </si>
  <si>
    <t>2010899其他审计事务支出</t>
  </si>
  <si>
    <t>20109海关事务</t>
  </si>
  <si>
    <t>2010901行政运行</t>
  </si>
  <si>
    <t>2010902一般行政管理事务</t>
  </si>
  <si>
    <t>2010903机关服务</t>
  </si>
  <si>
    <t>2010905缉私办案</t>
  </si>
  <si>
    <t>2010907口岸管理</t>
  </si>
  <si>
    <t>2010908信息化建设</t>
  </si>
  <si>
    <t>2010909海关关务</t>
  </si>
  <si>
    <t>2010910关税征管</t>
  </si>
  <si>
    <t>2010911海关监管</t>
  </si>
  <si>
    <t>2010912检验检疫</t>
  </si>
  <si>
    <t>2010950事业运行</t>
  </si>
  <si>
    <t>2010999其他海关事务支出</t>
  </si>
  <si>
    <t>20110人力资源事务</t>
  </si>
  <si>
    <t>2011001行政运行</t>
  </si>
  <si>
    <t>2011002一般行政管理事务</t>
  </si>
  <si>
    <t>2011003机关服务</t>
  </si>
  <si>
    <t>2011004政府特殊津贴</t>
  </si>
  <si>
    <t>2011005资助留学回国人员</t>
  </si>
  <si>
    <t>2011007博士后日常经费</t>
  </si>
  <si>
    <t>2011008引进人才费用</t>
  </si>
  <si>
    <t>2011050事业运行</t>
  </si>
  <si>
    <t>2011099其他人力资源事务支出</t>
  </si>
  <si>
    <t>20111纪检监察事务</t>
  </si>
  <si>
    <t>2011101行政运行</t>
  </si>
  <si>
    <t>2011102一般行政管理事务</t>
  </si>
  <si>
    <t>2011103机关服务</t>
  </si>
  <si>
    <t>2011104大案要案查处</t>
  </si>
  <si>
    <t>2011105派驻派出机构</t>
  </si>
  <si>
    <t>2011106中央巡视</t>
  </si>
  <si>
    <t>2011150事业运行</t>
  </si>
  <si>
    <t>2011199其他纪检监察事务支出</t>
  </si>
  <si>
    <t>20113商贸事务</t>
  </si>
  <si>
    <t>2011301行政运行</t>
  </si>
  <si>
    <t>2011302一般行政管理事务</t>
  </si>
  <si>
    <t>2011303机关服务</t>
  </si>
  <si>
    <t>2011304对外贸易管理</t>
  </si>
  <si>
    <t>2011305国际经济合作</t>
  </si>
  <si>
    <t>2011306外资管理</t>
  </si>
  <si>
    <t>2011307国内贸易管理</t>
  </si>
  <si>
    <t>2011308招商引资</t>
  </si>
  <si>
    <t>2011350事业运行</t>
  </si>
  <si>
    <t>2011399其他商贸事务支出</t>
  </si>
  <si>
    <t>20114知识产权事务</t>
  </si>
  <si>
    <t>2011401行政运行</t>
  </si>
  <si>
    <t>2011402一般行政管理事务</t>
  </si>
  <si>
    <t>2011403机关服务</t>
  </si>
  <si>
    <t>2011404专利审批</t>
  </si>
  <si>
    <t>2011405国家知识产权战略</t>
  </si>
  <si>
    <t>2011406专利试点和产业化推进</t>
  </si>
  <si>
    <t>2011407专利执法</t>
  </si>
  <si>
    <t>2011408国际组织专项活动</t>
  </si>
  <si>
    <t>2011409知识产权宏观管理</t>
  </si>
  <si>
    <t>2011410商标管理</t>
  </si>
  <si>
    <t>2011411原产地地理标志管理</t>
  </si>
  <si>
    <t>2011450事业运行</t>
  </si>
  <si>
    <t>2011499其他知识产权事务支出</t>
  </si>
  <si>
    <t>20123民族事务</t>
  </si>
  <si>
    <t>2012301行政运行</t>
  </si>
  <si>
    <t>2012302一般行政管理事务</t>
  </si>
  <si>
    <t>2012303机关服务</t>
  </si>
  <si>
    <t>2012304民族工作专项</t>
  </si>
  <si>
    <t>2012350事业运行</t>
  </si>
  <si>
    <t>2012399其他民族事务支出</t>
  </si>
  <si>
    <t>20125港澳台事务</t>
  </si>
  <si>
    <t>2012501行政运行</t>
  </si>
  <si>
    <t>2012502一般行政管理事务</t>
  </si>
  <si>
    <t>2012503机关服务</t>
  </si>
  <si>
    <t>2012504港澳事务</t>
  </si>
  <si>
    <t>2012505台湾事务</t>
  </si>
  <si>
    <t>2012550事业运行</t>
  </si>
  <si>
    <t>2012599其他港澳台事务支出</t>
  </si>
  <si>
    <t>20126档案事务</t>
  </si>
  <si>
    <t>2012601行政运行</t>
  </si>
  <si>
    <t>2012602一般行政管理事务</t>
  </si>
  <si>
    <t>2012603机关服务</t>
  </si>
  <si>
    <t>2012604档案馆</t>
  </si>
  <si>
    <t>2012699其他档案事务支出</t>
  </si>
  <si>
    <t>20128民主党派及工商联事务</t>
  </si>
  <si>
    <t>2012801行政运行</t>
  </si>
  <si>
    <t>2012802一般行政管理事务</t>
  </si>
  <si>
    <t>2012803机关服务</t>
  </si>
  <si>
    <t>2012804参政议政</t>
  </si>
  <si>
    <t>2012850事业运行</t>
  </si>
  <si>
    <t>2012899其他民主党派及工商联事务支出</t>
  </si>
  <si>
    <t>20129群众团体事务</t>
  </si>
  <si>
    <t>2012901行政运行</t>
  </si>
  <si>
    <t>2012902一般行政管理事务</t>
  </si>
  <si>
    <t>2012903机关服务</t>
  </si>
  <si>
    <t>2012906工会事务</t>
  </si>
  <si>
    <t>2012950事业运行</t>
  </si>
  <si>
    <t>2012999其他群众团体事务支出</t>
  </si>
  <si>
    <t>20131党委办公厅（室）及相关机构事务</t>
  </si>
  <si>
    <t>2013101行政运行</t>
  </si>
  <si>
    <t>2013102一般行政管理事务</t>
  </si>
  <si>
    <t>2013103机关服务</t>
  </si>
  <si>
    <t>2013105专项业务</t>
  </si>
  <si>
    <t>2013150事业运行</t>
  </si>
  <si>
    <t>2013199其他党委办公厅（室）及相关机构事务支出</t>
  </si>
  <si>
    <t>20132组织事务</t>
  </si>
  <si>
    <t>2013201行政运行</t>
  </si>
  <si>
    <t>2013202一般行政管理事务</t>
  </si>
  <si>
    <t>2013203机关服务</t>
  </si>
  <si>
    <t>2013204公务员事务</t>
  </si>
  <si>
    <t>2013250事业运行</t>
  </si>
  <si>
    <t>2013299其他组织事务支出</t>
  </si>
  <si>
    <t>20133宣传事务</t>
  </si>
  <si>
    <t>2013301行政运行</t>
  </si>
  <si>
    <t>2013302一般行政管理事务</t>
  </si>
  <si>
    <t>2013303机关服务</t>
  </si>
  <si>
    <t>2013350事业运行</t>
  </si>
  <si>
    <t>2013399其他宣传事务支出</t>
  </si>
  <si>
    <t>20134统战事务</t>
  </si>
  <si>
    <t>2013401行政运行</t>
  </si>
  <si>
    <t>2013402一般行政管理事务</t>
  </si>
  <si>
    <t>2013403机关服务</t>
  </si>
  <si>
    <t>2013404宗教事务</t>
  </si>
  <si>
    <t>2013405华侨事务</t>
  </si>
  <si>
    <t>2013450事业运行</t>
  </si>
  <si>
    <t>2013499其他统战事务支出</t>
  </si>
  <si>
    <t>20135对外联络事务</t>
  </si>
  <si>
    <t>2013501行政运行</t>
  </si>
  <si>
    <t>2013502一般行政管理事务</t>
  </si>
  <si>
    <t>2013503机关服务</t>
  </si>
  <si>
    <t>2013550事业运行</t>
  </si>
  <si>
    <t>2013599其他对外联络事务支出</t>
  </si>
  <si>
    <t>20136其他共产党事务支出</t>
  </si>
  <si>
    <t>2013601行政运行</t>
  </si>
  <si>
    <t>2013602一般行政管理事务</t>
  </si>
  <si>
    <t>2013603机关服务</t>
  </si>
  <si>
    <t>2013650事业运行</t>
  </si>
  <si>
    <t>2013699其他共产党事务支出</t>
  </si>
  <si>
    <t>20137网信事务</t>
  </si>
  <si>
    <t>2013701行政运行</t>
  </si>
  <si>
    <t>2013702一般行政管理事务</t>
  </si>
  <si>
    <t>2013703机关服务</t>
  </si>
  <si>
    <t>2013750事业运行</t>
  </si>
  <si>
    <t>2013799其他网信事务支出</t>
  </si>
  <si>
    <t>20138市场监督管理事务</t>
  </si>
  <si>
    <t>2013802一般行政管理事务</t>
  </si>
  <si>
    <t>2013803机关服务</t>
  </si>
  <si>
    <t>2013804市场监督管理专项</t>
  </si>
  <si>
    <t>2013805市场监管执法</t>
  </si>
  <si>
    <t>2013806消费者权益保护</t>
  </si>
  <si>
    <t>2013807价格监督检查</t>
  </si>
  <si>
    <t>2013808信息化建设</t>
  </si>
  <si>
    <t>2013809市场监督管理技术支持</t>
  </si>
  <si>
    <t>2013810认证认可监督管理</t>
  </si>
  <si>
    <t>2013811标准化管理</t>
  </si>
  <si>
    <t>2013812药品事务</t>
  </si>
  <si>
    <t>2013813医疗器械事务</t>
  </si>
  <si>
    <t>2013814化妆品事务</t>
  </si>
  <si>
    <t>2013850事业运行</t>
  </si>
  <si>
    <t>2013899其他市场监督管理事务</t>
  </si>
  <si>
    <t>20199其他一般公共服务支出</t>
  </si>
  <si>
    <t>2019901国家赔偿费用支出</t>
  </si>
  <si>
    <t>2019999其他一般公共服务支出</t>
  </si>
  <si>
    <t>20201外交管理事务</t>
  </si>
  <si>
    <t>2020101行政运行</t>
  </si>
  <si>
    <t>2020102一般行政管理事务</t>
  </si>
  <si>
    <t>2020103机关服务</t>
  </si>
  <si>
    <t>2020104专项业务</t>
  </si>
  <si>
    <t>2020150事业运行</t>
  </si>
  <si>
    <t>2020199其他外交管理事务支出</t>
  </si>
  <si>
    <t>20202驻外机构</t>
  </si>
  <si>
    <t>2020201驻外使领馆（团、处）</t>
  </si>
  <si>
    <t>2020202其他驻外机构支出</t>
  </si>
  <si>
    <t>20203对外援助</t>
  </si>
  <si>
    <t>2020304援外优惠贷款贴息</t>
  </si>
  <si>
    <t>2020306对外援助</t>
  </si>
  <si>
    <t>20204国际组织</t>
  </si>
  <si>
    <t>2020401国际组织会费</t>
  </si>
  <si>
    <t>2020402国际组织捐赠</t>
  </si>
  <si>
    <t>2020403维和摊款</t>
  </si>
  <si>
    <t>2020404国际组织股金及基金</t>
  </si>
  <si>
    <t>2020499其他国际组织支出</t>
  </si>
  <si>
    <t>20205对外合作与交流</t>
  </si>
  <si>
    <t>2020503在华国际会议</t>
  </si>
  <si>
    <t>2020504国际交流活动</t>
  </si>
  <si>
    <t>2020599其他对外合作与交流支出</t>
  </si>
  <si>
    <t>20206对外宣传</t>
  </si>
  <si>
    <t>2020601对外宣传</t>
  </si>
  <si>
    <t>20207边界勘界联检</t>
  </si>
  <si>
    <t>2020701边界勘界</t>
  </si>
  <si>
    <t>2020702边界联检</t>
  </si>
  <si>
    <t>2020703边界界桩维护</t>
  </si>
  <si>
    <t>2020799其他支出</t>
  </si>
  <si>
    <t>20208国际发展合作</t>
  </si>
  <si>
    <t>2020801行政运行</t>
  </si>
  <si>
    <t>2020802一般行政管理事务</t>
  </si>
  <si>
    <t>2020803机关服务</t>
  </si>
  <si>
    <t>2020850事业运行</t>
  </si>
  <si>
    <t>2020899其他国际发展合作支出</t>
  </si>
  <si>
    <t>20299其他外交支出</t>
  </si>
  <si>
    <t>2029901其他外交支出</t>
  </si>
  <si>
    <t>20301现役部队</t>
  </si>
  <si>
    <t>2030101现役部队</t>
  </si>
  <si>
    <t>20304国防科研事业</t>
  </si>
  <si>
    <t>2030401国防科研事业</t>
  </si>
  <si>
    <t>20305专项工程</t>
  </si>
  <si>
    <t>2030501专项工程</t>
  </si>
  <si>
    <t>20306国防动员</t>
  </si>
  <si>
    <t>2030601兵役征集</t>
  </si>
  <si>
    <t>2030602经济动员</t>
  </si>
  <si>
    <t>2030603人民防空</t>
  </si>
  <si>
    <t>2030604交通战备</t>
  </si>
  <si>
    <t>2030605国防教育</t>
  </si>
  <si>
    <t>2030606预备役部队</t>
  </si>
  <si>
    <t>2030607民兵</t>
  </si>
  <si>
    <t>2030608边海防</t>
  </si>
  <si>
    <t>2030699其他国防动员支出</t>
  </si>
  <si>
    <t>20399其他国防支出</t>
  </si>
  <si>
    <t>2039901其他国防支出</t>
  </si>
  <si>
    <t>2040199其他武装警察部队支出</t>
  </si>
  <si>
    <t>20402公安</t>
  </si>
  <si>
    <t>2040201行政运行</t>
  </si>
  <si>
    <t>2040202一般行政管理事务</t>
  </si>
  <si>
    <t>2040203机关服务</t>
  </si>
  <si>
    <t>2040219信息化建设</t>
  </si>
  <si>
    <t>2040220执法办案</t>
  </si>
  <si>
    <t>2040221特别业务</t>
  </si>
  <si>
    <t>2040250事业运行</t>
  </si>
  <si>
    <t>2040299其他公安支出</t>
  </si>
  <si>
    <t>20403国家安全</t>
  </si>
  <si>
    <t>2040301行政运行</t>
  </si>
  <si>
    <t>2040302一般行政管理事务</t>
  </si>
  <si>
    <t>2040303机关服务</t>
  </si>
  <si>
    <t>2040304安全业务</t>
  </si>
  <si>
    <t>2040350事业运行</t>
  </si>
  <si>
    <t>2040399其他国家安全支出</t>
  </si>
  <si>
    <t>20404检察</t>
  </si>
  <si>
    <t>2040401行政运行</t>
  </si>
  <si>
    <t>2040402一般行政管理事务</t>
  </si>
  <si>
    <t>2040403机关服务</t>
  </si>
  <si>
    <t>2040409“两房”建设</t>
  </si>
  <si>
    <t>2040410检察监督</t>
  </si>
  <si>
    <t>2040450事业运行</t>
  </si>
  <si>
    <t>2040499其他检察支出</t>
  </si>
  <si>
    <t>20405法院</t>
  </si>
  <si>
    <t>2040501行政运行</t>
  </si>
  <si>
    <t>2040502一般行政管理事务</t>
  </si>
  <si>
    <t>2040503机关服务</t>
  </si>
  <si>
    <t>2040504案件审判</t>
  </si>
  <si>
    <t>2040505案件执行</t>
  </si>
  <si>
    <t>2040506“两庭”建设</t>
  </si>
  <si>
    <t>2040550事业运行</t>
  </si>
  <si>
    <t>2040599其他法院支出</t>
  </si>
  <si>
    <t>20406司法</t>
  </si>
  <si>
    <t>2040601行政运行</t>
  </si>
  <si>
    <t>2040602一般行政管理事务</t>
  </si>
  <si>
    <t>2040603机关服务</t>
  </si>
  <si>
    <t>2040604基层司法业务</t>
  </si>
  <si>
    <t>2040605普法宣传</t>
  </si>
  <si>
    <t>2040606律师公证管理</t>
  </si>
  <si>
    <t>2040607法律援助</t>
  </si>
  <si>
    <t>2040608国家统一法律职业资格考试</t>
  </si>
  <si>
    <t>2040609仲裁</t>
  </si>
  <si>
    <t>2040610社区矫正</t>
  </si>
  <si>
    <t>2040611司法鉴定</t>
  </si>
  <si>
    <t>2040612法制建设</t>
  </si>
  <si>
    <t>2040613信息化建设</t>
  </si>
  <si>
    <t>2040650事业运行</t>
  </si>
  <si>
    <t>2040699其他司法支出</t>
  </si>
  <si>
    <t>20407监狱</t>
  </si>
  <si>
    <t>2040701行政运行</t>
  </si>
  <si>
    <t>2040702一般行政管理事务</t>
  </si>
  <si>
    <t>2040703机关服务</t>
  </si>
  <si>
    <t>2040704犯人生活</t>
  </si>
  <si>
    <t>2040705犯人改造</t>
  </si>
  <si>
    <t>2040706狱政设施建设</t>
  </si>
  <si>
    <t>2040707信息化建设</t>
  </si>
  <si>
    <t>2040750事业运行</t>
  </si>
  <si>
    <t>2040799其他监狱支出</t>
  </si>
  <si>
    <t>20408强制隔离戒毒</t>
  </si>
  <si>
    <t>2040801行政运行</t>
  </si>
  <si>
    <t>2040802一般行政管理事务</t>
  </si>
  <si>
    <t>2040803机关服务</t>
  </si>
  <si>
    <t>2040804强制隔离戒毒人员生活</t>
  </si>
  <si>
    <t>2040805强制隔离戒毒人员教育</t>
  </si>
  <si>
    <t>2040806所政设施建设</t>
  </si>
  <si>
    <t>2040807信息化建设</t>
  </si>
  <si>
    <t>2040850事业运行</t>
  </si>
  <si>
    <t>2040899其他强制隔离戒毒支出</t>
  </si>
  <si>
    <t>20409国家保密</t>
  </si>
  <si>
    <t>2040901行政运行</t>
  </si>
  <si>
    <t>2040902一般行政管理事务</t>
  </si>
  <si>
    <t>2040903机关服务</t>
  </si>
  <si>
    <t>2040904保密技术</t>
  </si>
  <si>
    <t>2040905保密管理</t>
  </si>
  <si>
    <t>2040950事业运行</t>
  </si>
  <si>
    <t>2040999其他国家保密支出</t>
  </si>
  <si>
    <t>20410缉私警察</t>
  </si>
  <si>
    <t>2041001行政运行</t>
  </si>
  <si>
    <t>2041002一般行政管理事务</t>
  </si>
  <si>
    <t>2041006信息化建设</t>
  </si>
  <si>
    <t>2041007缉私业务</t>
  </si>
  <si>
    <t>2041099其他缉私警察支出</t>
  </si>
  <si>
    <t>20499其他公共安全支出</t>
  </si>
  <si>
    <t>2049901其他公共安全支出</t>
  </si>
  <si>
    <t>20501教育管理事务</t>
  </si>
  <si>
    <t>2050101行政运行</t>
  </si>
  <si>
    <t>2050102一般行政管理事务</t>
  </si>
  <si>
    <t>2050103机关服务</t>
  </si>
  <si>
    <t>2050199其他教育管理事务支出</t>
  </si>
  <si>
    <t>20502普通教育</t>
  </si>
  <si>
    <t>2050201学前教育</t>
  </si>
  <si>
    <t>2050202小学教育</t>
  </si>
  <si>
    <t>2050203初中教育</t>
  </si>
  <si>
    <t>2050204高中教育</t>
  </si>
  <si>
    <t>2050205高等教育</t>
  </si>
  <si>
    <t>2050206化解农村义务教育债务支出</t>
  </si>
  <si>
    <t>2050207化解普通高中债务支出</t>
  </si>
  <si>
    <t>2050299其他普通教育支出</t>
  </si>
  <si>
    <t>20503职业教育</t>
  </si>
  <si>
    <t>2050301初等职业教育</t>
  </si>
  <si>
    <t>2050302中专教育</t>
  </si>
  <si>
    <t>2050303技校教育</t>
  </si>
  <si>
    <t>2050304职业高中教育</t>
  </si>
  <si>
    <t>2050305高等职业教育</t>
  </si>
  <si>
    <t>2050399其他职业教育支出</t>
  </si>
  <si>
    <t>20504成人教育</t>
  </si>
  <si>
    <t>2050401成人初等教育</t>
  </si>
  <si>
    <t>2050402成人中等教育</t>
  </si>
  <si>
    <t>2050403成人高等教育</t>
  </si>
  <si>
    <t>2050404成人广播电视教育</t>
  </si>
  <si>
    <t>2050499其他成人教育支出</t>
  </si>
  <si>
    <t>20505广播电视教育</t>
  </si>
  <si>
    <t>2050501广播电视学校</t>
  </si>
  <si>
    <t>2050502教育电视台</t>
  </si>
  <si>
    <t>2050599其他广播电视教育支出</t>
  </si>
  <si>
    <t>20506留学教育</t>
  </si>
  <si>
    <t>2050601出国留学教育</t>
  </si>
  <si>
    <t>2050602来华留学教育</t>
  </si>
  <si>
    <t>2050699其他留学教育支出</t>
  </si>
  <si>
    <t>20507特殊教育</t>
  </si>
  <si>
    <t>2050701特殊学校教育</t>
  </si>
  <si>
    <t>2050702工读学校教育</t>
  </si>
  <si>
    <t>2050799其他特殊教育支出</t>
  </si>
  <si>
    <t>20508进修及培训</t>
  </si>
  <si>
    <t>2050801教师进修</t>
  </si>
  <si>
    <t>2050802干部教育</t>
  </si>
  <si>
    <t>2050803培训支出</t>
  </si>
  <si>
    <t>2050804退役士兵能力提升</t>
  </si>
  <si>
    <t>2050899其他进修及培训</t>
  </si>
  <si>
    <t>20509教育费附加安排的支出</t>
  </si>
  <si>
    <t>2050901农村中小学校舍建设</t>
  </si>
  <si>
    <t>2050902农村中小学教学设施</t>
  </si>
  <si>
    <t>2050903城市中小学校舍建设</t>
  </si>
  <si>
    <t>2050904城市中小学教学设施</t>
  </si>
  <si>
    <t>2050905中等职业学校教学设施</t>
  </si>
  <si>
    <t>2050999其他教育费附加安排的支出</t>
  </si>
  <si>
    <t>20599其他教育支出</t>
  </si>
  <si>
    <t>2059999其他教育支出</t>
  </si>
  <si>
    <t>20601科学技术管理事务</t>
  </si>
  <si>
    <t>2060101行政运行</t>
  </si>
  <si>
    <t>2060102一般行政管理事务</t>
  </si>
  <si>
    <t>2060103机关服务</t>
  </si>
  <si>
    <t>2060199其他科学技术管理事务支出</t>
  </si>
  <si>
    <t>20602基础研究</t>
  </si>
  <si>
    <t>2060201机构运行</t>
  </si>
  <si>
    <t>2060202重点基础研究规划</t>
  </si>
  <si>
    <t>2060203自然科学基金</t>
  </si>
  <si>
    <t>2060204重点实验室及相关设施</t>
  </si>
  <si>
    <t>2060205重大科学工程</t>
  </si>
  <si>
    <t>2060206专项基础科研</t>
  </si>
  <si>
    <t>2060207专项技术基础</t>
  </si>
  <si>
    <t>2060299其他基础研究支出</t>
  </si>
  <si>
    <t>20603应用研究</t>
  </si>
  <si>
    <t>2060301机构运行</t>
  </si>
  <si>
    <t>2060302社会公益研究</t>
  </si>
  <si>
    <t>2060303高技术研究</t>
  </si>
  <si>
    <t>2060304专项科研试制</t>
  </si>
  <si>
    <t>2060399其他应用研究支出</t>
  </si>
  <si>
    <t>20604技术研究与开发</t>
  </si>
  <si>
    <t>2060401机构运行</t>
  </si>
  <si>
    <t>2060402应用技术研究与开发</t>
  </si>
  <si>
    <t>2060403产业技术研究与开发</t>
  </si>
  <si>
    <t>2060404科技成果转化与扩散</t>
  </si>
  <si>
    <t>2060499其他技术研究与开发支出</t>
  </si>
  <si>
    <t>20605科技条件与服务</t>
  </si>
  <si>
    <t>2060501机构运行</t>
  </si>
  <si>
    <t>2060502技术创新服务体系</t>
  </si>
  <si>
    <t>2060503科技条件专项</t>
  </si>
  <si>
    <t>2060599其他科技条件与服务支出</t>
  </si>
  <si>
    <t>20606社会科学</t>
  </si>
  <si>
    <t>2060601社会科学研究机构</t>
  </si>
  <si>
    <t>2060602社会科学研究</t>
  </si>
  <si>
    <t>2060603社科基金支出</t>
  </si>
  <si>
    <t>2060699其他社会科学支出</t>
  </si>
  <si>
    <t>20607科学技术普及</t>
  </si>
  <si>
    <t>2060701机构运行</t>
  </si>
  <si>
    <t>2060702科普活动</t>
  </si>
  <si>
    <t>2060703青少年科技活动</t>
  </si>
  <si>
    <t>2060704学术交流活动</t>
  </si>
  <si>
    <t>2060705科技馆站</t>
  </si>
  <si>
    <t>2060799其他科学技术普及支出</t>
  </si>
  <si>
    <t>20608科技交流与合作</t>
  </si>
  <si>
    <t>2060801国际交流与合作</t>
  </si>
  <si>
    <t>2060802重大科技合作项目</t>
  </si>
  <si>
    <t>2060899其他科技交流与合作支出</t>
  </si>
  <si>
    <t>20609科技重大项目</t>
  </si>
  <si>
    <t>2060901科技重大专项</t>
  </si>
  <si>
    <t>2060902重点研发计划</t>
  </si>
  <si>
    <t>20699其他科学技术支出</t>
  </si>
  <si>
    <t>2069901科技奖励</t>
  </si>
  <si>
    <t>2069902核应急</t>
  </si>
  <si>
    <t>2069903转制科研机构</t>
  </si>
  <si>
    <t>2069999其他科学技术支出</t>
  </si>
  <si>
    <t>20701文化和旅游</t>
  </si>
  <si>
    <t>2070101行政运行</t>
  </si>
  <si>
    <t>2070102一般行政管理事务</t>
  </si>
  <si>
    <t>2070103机关服务</t>
  </si>
  <si>
    <t>2070104图书馆</t>
  </si>
  <si>
    <t>2070105文化展示及纪念机构</t>
  </si>
  <si>
    <t>2070106艺术表演场所</t>
  </si>
  <si>
    <t>2070107艺术表演团体</t>
  </si>
  <si>
    <t>2070108文化活动</t>
  </si>
  <si>
    <t>2070109群众文化</t>
  </si>
  <si>
    <t>2070110文化和旅游交流与合作</t>
  </si>
  <si>
    <t>2070111文化创作与保护</t>
  </si>
  <si>
    <t>2070112文化和旅游市场管理</t>
  </si>
  <si>
    <t>2070113旅游宣传</t>
  </si>
  <si>
    <t>2070114旅游行业业务管理</t>
  </si>
  <si>
    <t>2070199其他文化和旅游支出</t>
  </si>
  <si>
    <t>20702文物</t>
  </si>
  <si>
    <t>2070201行政运行</t>
  </si>
  <si>
    <t>2070202一般行政管理事务</t>
  </si>
  <si>
    <t>2070203机关服务</t>
  </si>
  <si>
    <t>2070204文物保护</t>
  </si>
  <si>
    <t>2070205博物馆</t>
  </si>
  <si>
    <t>2070206历史名城与古迹</t>
  </si>
  <si>
    <t>2070299其他文物支出</t>
  </si>
  <si>
    <t>20703体育</t>
  </si>
  <si>
    <t>2070301行政运行</t>
  </si>
  <si>
    <t>2070302一般行政管理事务</t>
  </si>
  <si>
    <t>2070303机关服务</t>
  </si>
  <si>
    <t>2070304运动项目管理</t>
  </si>
  <si>
    <t>2070305体育竞赛</t>
  </si>
  <si>
    <t>2070306体育训练</t>
  </si>
  <si>
    <t>2070307体育场馆</t>
  </si>
  <si>
    <t>2070308群众体育</t>
  </si>
  <si>
    <t>2070309体育交流与合作</t>
  </si>
  <si>
    <t>2070399其他体育支出</t>
  </si>
  <si>
    <t>20706新闻出版电影</t>
  </si>
  <si>
    <t>2070601行政运行</t>
  </si>
  <si>
    <t>2070602一般行政管理事务</t>
  </si>
  <si>
    <t>2070603机关服务</t>
  </si>
  <si>
    <t>2070604新闻通讯</t>
  </si>
  <si>
    <t>2070605出版发行</t>
  </si>
  <si>
    <t>2070606版权管理</t>
  </si>
  <si>
    <t>2070607电影</t>
  </si>
  <si>
    <t>2070699其他新闻出版电影支出</t>
  </si>
  <si>
    <t>20708广播电视</t>
  </si>
  <si>
    <t>2070801行政运行</t>
  </si>
  <si>
    <t>2070802一般行政管理事务</t>
  </si>
  <si>
    <t>2070803机关服务</t>
  </si>
  <si>
    <t>2070804广播</t>
  </si>
  <si>
    <t>2070805电视</t>
  </si>
  <si>
    <t>2070899其他广播电视支出</t>
  </si>
  <si>
    <t>20799其他文化体育与传媒支出</t>
  </si>
  <si>
    <t>2079902宣传文化发展专项支出</t>
  </si>
  <si>
    <t>2079903文化产业发展专项支出</t>
  </si>
  <si>
    <t>2079999其他文化体育与传媒支出</t>
  </si>
  <si>
    <t>20801人力资源和社会保障管理事务</t>
  </si>
  <si>
    <t>2080101行政运行</t>
  </si>
  <si>
    <t>2080102一般行政管理事务</t>
  </si>
  <si>
    <t>2080103机关服务</t>
  </si>
  <si>
    <t>2080104综合业务管理</t>
  </si>
  <si>
    <t>2080105劳动保障监察</t>
  </si>
  <si>
    <t>2080106就业管理事务</t>
  </si>
  <si>
    <t>2080107社会保险业务管理事务</t>
  </si>
  <si>
    <t>2080108信息化建设</t>
  </si>
  <si>
    <t>2080109社会保险经办机构</t>
  </si>
  <si>
    <t>2080110劳动关系和维权</t>
  </si>
  <si>
    <t>2080111公共就业服务和职业技能鉴定机构</t>
  </si>
  <si>
    <t>2080112劳动人事争议调解仲裁</t>
  </si>
  <si>
    <t>2080199其他人力资源和社会保障管理事务支出</t>
  </si>
  <si>
    <t>20802民政管理事务</t>
  </si>
  <si>
    <t>2080201行政运行</t>
  </si>
  <si>
    <t>2080202一般行政管理事务</t>
  </si>
  <si>
    <t>2080203机关服务</t>
  </si>
  <si>
    <t>2080206民间组织管理</t>
  </si>
  <si>
    <t>2080207行政区划和地名管理</t>
  </si>
  <si>
    <t>2080208基层政权和社区建设</t>
  </si>
  <si>
    <t>2080299其他民政管理事务支出</t>
  </si>
  <si>
    <t>2080402用一般公共预算补充基金</t>
  </si>
  <si>
    <t>20805行政事业单位离退休</t>
  </si>
  <si>
    <t>2080501归口管理的行政单位离退休</t>
  </si>
  <si>
    <t>2080502事业单位离退休</t>
  </si>
  <si>
    <t>2080503离退休人员管理机构</t>
  </si>
  <si>
    <t>2080504未归口管理的行政单位离退休</t>
  </si>
  <si>
    <t>2080505机关事业单位基本养老保险缴费支出</t>
  </si>
  <si>
    <t>2080506机关事业单位职业年金缴费支出</t>
  </si>
  <si>
    <t>2080507对机关事业单位基本养老保险基金的补助</t>
  </si>
  <si>
    <t>2080599其他行政事业单位离退休支出</t>
  </si>
  <si>
    <t>20806企业改革补助</t>
  </si>
  <si>
    <t>2080601企业关闭破产补助</t>
  </si>
  <si>
    <t>2080602厂办大集体改革补助</t>
  </si>
  <si>
    <t>2080699其他企业改革发展补助</t>
  </si>
  <si>
    <t>20807就业补助</t>
  </si>
  <si>
    <t>2080701就业创业服务补贴</t>
  </si>
  <si>
    <t>2080702职业培训补贴</t>
  </si>
  <si>
    <t>2080704社会保险补贴</t>
  </si>
  <si>
    <t>2080705公益性岗位补贴</t>
  </si>
  <si>
    <t>2080709职业技能鉴定补贴</t>
  </si>
  <si>
    <t>2080711就业见习补贴</t>
  </si>
  <si>
    <t>2080712高技能人才培养补助</t>
  </si>
  <si>
    <t>2080713求职创业补贴</t>
  </si>
  <si>
    <t>2080799其他就业补助支出</t>
  </si>
  <si>
    <t>20808抚恤</t>
  </si>
  <si>
    <t>2080801死亡抚恤</t>
  </si>
  <si>
    <t>2080802伤残抚恤</t>
  </si>
  <si>
    <t>2080803在乡复员、退伍军人生活补助</t>
  </si>
  <si>
    <t>2080804优抚事业单位支出</t>
  </si>
  <si>
    <t>2080805义务兵优待</t>
  </si>
  <si>
    <t>2080806农村籍退役士兵老年生活补助</t>
  </si>
  <si>
    <t>2080899其他优抚支出</t>
  </si>
  <si>
    <t>20809退役安置</t>
  </si>
  <si>
    <t>2080901退役士兵安置</t>
  </si>
  <si>
    <t>2080902军队移交政府的离退休人员安置</t>
  </si>
  <si>
    <t>2080903军队移交政府离退休干部管理机构</t>
  </si>
  <si>
    <t>2080904退役士兵管理教育</t>
  </si>
  <si>
    <t>2080905军队转业干部安置</t>
  </si>
  <si>
    <t>2080999其他退役安置支出</t>
  </si>
  <si>
    <t>20810社会福利</t>
  </si>
  <si>
    <t>2081001儿童福利</t>
  </si>
  <si>
    <t>2081002老年福利</t>
  </si>
  <si>
    <t>2081003假肢矫形</t>
  </si>
  <si>
    <t>2081004殡葬</t>
  </si>
  <si>
    <t>2081005社会福利事业单位</t>
  </si>
  <si>
    <t>2081099其他社会福利支出</t>
  </si>
  <si>
    <t>20811残疾人事业</t>
  </si>
  <si>
    <t>2081101行政运行</t>
  </si>
  <si>
    <t>2081102一般行政管理事务</t>
  </si>
  <si>
    <t>2081103机关服务</t>
  </si>
  <si>
    <t>2081104残疾人康复</t>
  </si>
  <si>
    <t>2081105残疾人就业和扶贫</t>
  </si>
  <si>
    <t>2081106残疾人体育</t>
  </si>
  <si>
    <t>2081107残疾人生活和护理补贴</t>
  </si>
  <si>
    <t>2081199其他残疾人事业支出</t>
  </si>
  <si>
    <t>20816红十字事业</t>
  </si>
  <si>
    <t>2081601行政运行</t>
  </si>
  <si>
    <t>2081602一般行政管理事务</t>
  </si>
  <si>
    <t>2081603机关服务</t>
  </si>
  <si>
    <t>2081699其他红十字事业支出</t>
  </si>
  <si>
    <t>20819最低生活保障</t>
  </si>
  <si>
    <t>2081901城市最低生活保障金支出</t>
  </si>
  <si>
    <t>2081902农村最低生活保障金支出</t>
  </si>
  <si>
    <t>20820临时救助</t>
  </si>
  <si>
    <t>2082001临时救助支出</t>
  </si>
  <si>
    <t>2082002流浪乞讨人员救助支出</t>
  </si>
  <si>
    <t>20821特困人员救助供养</t>
  </si>
  <si>
    <t>2082101城市特困人员救助供养支出</t>
  </si>
  <si>
    <t>2082102农村特困人员救助供养支出</t>
  </si>
  <si>
    <t>20824补充道路交通事故社会救助基金</t>
  </si>
  <si>
    <t>2082401交强险增值税补助基金支出</t>
  </si>
  <si>
    <t>2082402交强险罚款收入补助基金支出</t>
  </si>
  <si>
    <t>20825其他生活救助</t>
  </si>
  <si>
    <t>2082501其他城市生活救助</t>
  </si>
  <si>
    <t>2082502其他农村生活救助</t>
  </si>
  <si>
    <t>20826财政对基本养老保险基金的补助</t>
  </si>
  <si>
    <t>2082601财政对企业职工基本养老保险基金的补助</t>
  </si>
  <si>
    <t>2082602财政对城乡居民基本养老保险基金的补助</t>
  </si>
  <si>
    <t>2082699财政对其他基本养老保险基金的补助</t>
  </si>
  <si>
    <t>20827财政对其他社会保险基金的补助</t>
  </si>
  <si>
    <t>2082701财政对失业保险基金的补助</t>
  </si>
  <si>
    <t>2082702财政对工伤保险基金的补助</t>
  </si>
  <si>
    <t>2082703财政对生育保险基金的补助</t>
  </si>
  <si>
    <t>2082799其他财政对社会保险基金的补助</t>
  </si>
  <si>
    <t>20899其他社会保障和就业支出</t>
  </si>
  <si>
    <t>2089901其他社会保障和就业支出</t>
  </si>
  <si>
    <t>21001卫生健康管理事务</t>
  </si>
  <si>
    <t>2100101行政运行</t>
  </si>
  <si>
    <t>2100102一般行政管理事务</t>
  </si>
  <si>
    <t>2100103机关服务</t>
  </si>
  <si>
    <t>2100199其他卫生健康管理事务支出</t>
  </si>
  <si>
    <t>21002公立医院</t>
  </si>
  <si>
    <t>2100201综合医院</t>
  </si>
  <si>
    <t>2100202中医（民族）医院</t>
  </si>
  <si>
    <t>2100203传染病医院</t>
  </si>
  <si>
    <t>2100204职业病防治医院</t>
  </si>
  <si>
    <t>2100205精神病医院</t>
  </si>
  <si>
    <t>2100206妇产医院</t>
  </si>
  <si>
    <t>2100207儿童医院</t>
  </si>
  <si>
    <t>2100208其他专科医院</t>
  </si>
  <si>
    <t>2100209福利医院</t>
  </si>
  <si>
    <t>2100210行业医院</t>
  </si>
  <si>
    <t>2100211处理医疗欠费</t>
  </si>
  <si>
    <t>2100299其他公立医院支出</t>
  </si>
  <si>
    <t>21003基层医疗卫生机构</t>
  </si>
  <si>
    <t>2100301城市社区卫生机构</t>
  </si>
  <si>
    <t>2100302乡镇卫生院</t>
  </si>
  <si>
    <t>2100399其他基层医疗卫生机构支出</t>
  </si>
  <si>
    <t>21004公共卫生</t>
  </si>
  <si>
    <t>2100401疾病预防控制机构</t>
  </si>
  <si>
    <t>2100402卫生监督机构</t>
  </si>
  <si>
    <t>2100403妇幼保健机构</t>
  </si>
  <si>
    <t>2100404精神卫生机构</t>
  </si>
  <si>
    <t>2100405应急救治机构</t>
  </si>
  <si>
    <t>2100406采供血机构</t>
  </si>
  <si>
    <t>2100407其他专业公共卫生机构</t>
  </si>
  <si>
    <t>2100408基本公共卫生服务</t>
  </si>
  <si>
    <t>2100409重大公共卫生专项</t>
  </si>
  <si>
    <t>2100410突发公共卫生事件应急处理</t>
  </si>
  <si>
    <t>2100499其他公共卫生支出</t>
  </si>
  <si>
    <t>21006中医药</t>
  </si>
  <si>
    <t>2100601中医（民族医）药专项</t>
  </si>
  <si>
    <t>2100699其他中医药支出</t>
  </si>
  <si>
    <t>21007计划生育事务</t>
  </si>
  <si>
    <t>2100716计划生育机构</t>
  </si>
  <si>
    <t>2100717计划生育服务</t>
  </si>
  <si>
    <t>2100799其他计划生育事务支出</t>
  </si>
  <si>
    <t>21011行政事业单位医疗</t>
  </si>
  <si>
    <t>2101101行政单位医疗</t>
  </si>
  <si>
    <t>2101102事业单位医疗</t>
  </si>
  <si>
    <t>2101103公务员医疗补助</t>
  </si>
  <si>
    <t>2101199其他行政事业单位医疗支出</t>
  </si>
  <si>
    <t>21012财政对基本医疗保险基金的补助</t>
  </si>
  <si>
    <t>2101201财政对职工基本医疗保险基金的补助</t>
  </si>
  <si>
    <t>2101202财政对城乡居民基本医疗保险基金的补助</t>
  </si>
  <si>
    <t>2101299财政对其他基本医疗保险基金的补助</t>
  </si>
  <si>
    <t>21013医疗救助</t>
  </si>
  <si>
    <t>2101301城乡医疗救助</t>
  </si>
  <si>
    <t>2101302疾病应急救助</t>
  </si>
  <si>
    <t>2101399其他医疗救助支出</t>
  </si>
  <si>
    <t>21014优抚对象医疗</t>
  </si>
  <si>
    <t>2101401优抚对象医疗补助</t>
  </si>
  <si>
    <t>2101499其他优抚对象医疗支出</t>
  </si>
  <si>
    <t>21015医疗保障管理事务</t>
  </si>
  <si>
    <t>2101501行政运行</t>
  </si>
  <si>
    <t>2101502一般行政管理事务</t>
  </si>
  <si>
    <t>2101503机关服务</t>
  </si>
  <si>
    <t>2101504信息化建设</t>
  </si>
  <si>
    <t>2101505医疗保障政策管理</t>
  </si>
  <si>
    <t>2101506医疗保障经办事务</t>
  </si>
  <si>
    <t>2101550事业运行</t>
  </si>
  <si>
    <t>2101599其他医疗保障管理事务支出</t>
  </si>
  <si>
    <t>21016老龄卫生健康事务</t>
  </si>
  <si>
    <t>2101601老龄卫生健康事务</t>
  </si>
  <si>
    <t>21099其他卫生健康支出</t>
  </si>
  <si>
    <t>2109901其他卫生健康支出</t>
  </si>
  <si>
    <t>21101环境保护管理事务</t>
  </si>
  <si>
    <t>2110101行政运行</t>
  </si>
  <si>
    <t>2110102一般行政管理事务</t>
  </si>
  <si>
    <t>2110103机关服务</t>
  </si>
  <si>
    <t>2110104生态环境保护宣传</t>
  </si>
  <si>
    <t>2110105环境保护法规、规划及标准</t>
  </si>
  <si>
    <t>2110106生态环境国际合作及履约</t>
  </si>
  <si>
    <t>2110107生态环境保护行政许可</t>
  </si>
  <si>
    <t>2110199其他环境保护管理事务支出</t>
  </si>
  <si>
    <t>21102环境监测与监察</t>
  </si>
  <si>
    <t>2110203建设项目环评审查与监督</t>
  </si>
  <si>
    <t>2110204核与辐射安全监督</t>
  </si>
  <si>
    <t>2110299其他环境监测与监察支出</t>
  </si>
  <si>
    <t>21103污染防治</t>
  </si>
  <si>
    <t>2110301大气</t>
  </si>
  <si>
    <t>2110302水体</t>
  </si>
  <si>
    <t>2110303噪声</t>
  </si>
  <si>
    <t>2110304固体废弃物与化学品</t>
  </si>
  <si>
    <t>2110305放射源和放射性废物监管</t>
  </si>
  <si>
    <t>2110306辐射</t>
  </si>
  <si>
    <t>2110399其他污染防治支出</t>
  </si>
  <si>
    <t>21104自然生态保护</t>
  </si>
  <si>
    <t>2110401生态保护</t>
  </si>
  <si>
    <t>2110402农村环境保护</t>
  </si>
  <si>
    <t>2110403自然保护区</t>
  </si>
  <si>
    <t>2110404生物及物种资源保护</t>
  </si>
  <si>
    <t>2110499其他自然生态保护支出</t>
  </si>
  <si>
    <t>21105天然林保护</t>
  </si>
  <si>
    <t>2110501森林管护</t>
  </si>
  <si>
    <t>2110502社会保险补助</t>
  </si>
  <si>
    <t>2110503政策性社会性支出补助</t>
  </si>
  <si>
    <t>2110506天然林保护工程建设</t>
  </si>
  <si>
    <t>2110507停伐补助</t>
  </si>
  <si>
    <t>2110599其他天然林保护支出</t>
  </si>
  <si>
    <t>21106退耕还林</t>
  </si>
  <si>
    <t>2110602退耕现金</t>
  </si>
  <si>
    <t>2110603退耕还林粮食折现补贴</t>
  </si>
  <si>
    <t>2110604退耕还林粮食费用补贴</t>
  </si>
  <si>
    <t>2110605退耕还林工程建设</t>
  </si>
  <si>
    <t>2110699其他退耕还林支出</t>
  </si>
  <si>
    <t>21107风沙荒漠治理</t>
  </si>
  <si>
    <t>2110704京津风沙源治理工程建设</t>
  </si>
  <si>
    <t>2110799其他风沙荒漠治理支出</t>
  </si>
  <si>
    <t>21108退牧还草</t>
  </si>
  <si>
    <t>2110804退牧还草工程建设</t>
  </si>
  <si>
    <t>2110899其他退牧还草支出</t>
  </si>
  <si>
    <t>21109已垦草原退耕还草</t>
  </si>
  <si>
    <t>2110901已垦草原退耕还草</t>
  </si>
  <si>
    <t>21110能源节约利用</t>
  </si>
  <si>
    <t>2111001能源节约利用</t>
  </si>
  <si>
    <t>21111污染减排</t>
  </si>
  <si>
    <t>2111101生态环境监测与信息</t>
  </si>
  <si>
    <t>2111102生态环境执法监察</t>
  </si>
  <si>
    <t>2111103减排专项支出</t>
  </si>
  <si>
    <t>2111104清洁生产专项支出</t>
  </si>
  <si>
    <t>2111199其他污染减排支出</t>
  </si>
  <si>
    <t>21112可再生能源</t>
  </si>
  <si>
    <t>2111201可再生能源</t>
  </si>
  <si>
    <t>21113循环经济</t>
  </si>
  <si>
    <t>2111301循环经济</t>
  </si>
  <si>
    <t>21114能源管理事务</t>
  </si>
  <si>
    <t>2111401行政运行</t>
  </si>
  <si>
    <t>2111402一般行政管理事务</t>
  </si>
  <si>
    <t>2111403机关服务</t>
  </si>
  <si>
    <t>2111404能源预测预警</t>
  </si>
  <si>
    <t>2111405能源战略规划与实施</t>
  </si>
  <si>
    <t>2111406能源科技装备</t>
  </si>
  <si>
    <t>2111407能源行业管理</t>
  </si>
  <si>
    <t>2111408能源管理</t>
  </si>
  <si>
    <t>2111409石油储备发展管理</t>
  </si>
  <si>
    <t>2111410能源调查</t>
  </si>
  <si>
    <t>2111411信息化建设</t>
  </si>
  <si>
    <t>2111413农村电网建设</t>
  </si>
  <si>
    <t>2111450事业运行</t>
  </si>
  <si>
    <t>2111499其他能源管理事务支出</t>
  </si>
  <si>
    <t>21199其他节能环保支出</t>
  </si>
  <si>
    <t>2119901其他节能环保支出</t>
  </si>
  <si>
    <t>21201城乡社区管理事务</t>
  </si>
  <si>
    <t>2120101行政运行</t>
  </si>
  <si>
    <t>2120102一般行政管理事务</t>
  </si>
  <si>
    <t>2120103机关服务</t>
  </si>
  <si>
    <t>2120104城管执法</t>
  </si>
  <si>
    <t>2120105工程建设标准规范编制与监管</t>
  </si>
  <si>
    <t>2120106工程建设管理</t>
  </si>
  <si>
    <t>2120107市政公用行业市场监管</t>
  </si>
  <si>
    <t>2120109住宅建设与房地产市场监管</t>
  </si>
  <si>
    <t>2120110执业资格注册、资质审查</t>
  </si>
  <si>
    <t>2120199其他城乡社区管理事务支出</t>
  </si>
  <si>
    <t>21202城乡社区规划与管理</t>
  </si>
  <si>
    <t>2120201城乡社区规划与管理</t>
  </si>
  <si>
    <t>21203城乡社区公共设施</t>
  </si>
  <si>
    <t>2120303小城镇基础设施建设</t>
  </si>
  <si>
    <t>2120399其他城乡社区公共设施支出</t>
  </si>
  <si>
    <t>21205城乡社区环境卫生</t>
  </si>
  <si>
    <t>2120501城乡社区环境卫生</t>
  </si>
  <si>
    <t>21206建设市场管理与监督</t>
  </si>
  <si>
    <t>2120601建设市场管理与监督</t>
  </si>
  <si>
    <t>21299其他城乡社区支出</t>
  </si>
  <si>
    <t>2129901其他城乡社区支出</t>
  </si>
  <si>
    <t>21301农业</t>
  </si>
  <si>
    <t>2130101行政运行</t>
  </si>
  <si>
    <t>2130102一般行政管理事务</t>
  </si>
  <si>
    <t>2130103机关服务</t>
  </si>
  <si>
    <t>2130104事业运行</t>
  </si>
  <si>
    <t>2130105农垦运行</t>
  </si>
  <si>
    <t>2130106科技转化与推广服务</t>
  </si>
  <si>
    <t>2130108病虫害控制</t>
  </si>
  <si>
    <t>2130109农产品质量安全</t>
  </si>
  <si>
    <t>2130110执法监管</t>
  </si>
  <si>
    <t>2130111统计监测与信息服务</t>
  </si>
  <si>
    <t>2130112农业行业业务管理</t>
  </si>
  <si>
    <t>2130114对外交流与合作</t>
  </si>
  <si>
    <t>2130119防灾救灾</t>
  </si>
  <si>
    <t>2130120稳定农民收入补贴</t>
  </si>
  <si>
    <t>2130121农业结构调整补贴</t>
  </si>
  <si>
    <t>2130122农业生产支持补贴</t>
  </si>
  <si>
    <t>2130124农业组织化与产业化经营</t>
  </si>
  <si>
    <t>2130125农产品加工与促销</t>
  </si>
  <si>
    <t>2130126农村公益事业</t>
  </si>
  <si>
    <t>2130135农业资源保护修复与利用</t>
  </si>
  <si>
    <t>2130142农村道路建设</t>
  </si>
  <si>
    <t>2130148成品油价格改革对渔业的补贴</t>
  </si>
  <si>
    <t>2130152对高校毕业生到基层任职补助</t>
  </si>
  <si>
    <t>2130199其他农业支出</t>
  </si>
  <si>
    <t>21302林业和草原</t>
  </si>
  <si>
    <t>2130201行政运行</t>
  </si>
  <si>
    <t>2130202一般行政管理事务</t>
  </si>
  <si>
    <t>2130203机关服务</t>
  </si>
  <si>
    <t>2130204事业机构</t>
  </si>
  <si>
    <t>2130205森林培育</t>
  </si>
  <si>
    <t>2130206技术推广与转化</t>
  </si>
  <si>
    <t>2130207森林资源管理</t>
  </si>
  <si>
    <t>2130209森林生态效益补偿</t>
  </si>
  <si>
    <t>2130210自然保护区等管理</t>
  </si>
  <si>
    <t>2130211动植物保护</t>
  </si>
  <si>
    <t>2130212湿地保护</t>
  </si>
  <si>
    <t>2130213执法与监督</t>
  </si>
  <si>
    <t>2130217防沙治沙</t>
  </si>
  <si>
    <t>2130220对外合作与交流</t>
  </si>
  <si>
    <t>2130221产业化管理</t>
  </si>
  <si>
    <t>2130223信息管理</t>
  </si>
  <si>
    <t>2130226林区公共支出</t>
  </si>
  <si>
    <t>2130227贷款贴息</t>
  </si>
  <si>
    <t>2130232成品油价格改革对林业的补贴</t>
  </si>
  <si>
    <t>2130234防灾减灾</t>
  </si>
  <si>
    <t>2130235国家公园</t>
  </si>
  <si>
    <t>2130236草原管理</t>
  </si>
  <si>
    <t>2130237行业业务管理</t>
  </si>
  <si>
    <t>2130299其他林业和草原支出</t>
  </si>
  <si>
    <t>21303水利</t>
  </si>
  <si>
    <t>2130301行政运行</t>
  </si>
  <si>
    <t>2130302一般行政管理事务</t>
  </si>
  <si>
    <t>2130303机关服务</t>
  </si>
  <si>
    <t>2130304水利行业业务管理</t>
  </si>
  <si>
    <t>2130305水利工程建设</t>
  </si>
  <si>
    <t>2130306水利工程运行与维护</t>
  </si>
  <si>
    <t>2130307长江黄河等流域管理</t>
  </si>
  <si>
    <t>2130308水利前期工作</t>
  </si>
  <si>
    <t>2130309水利执法监督</t>
  </si>
  <si>
    <t>2130310水土保持</t>
  </si>
  <si>
    <t>2130311水资源节约管理与保护</t>
  </si>
  <si>
    <t>2130312水质监测</t>
  </si>
  <si>
    <t>2130313水文测报</t>
  </si>
  <si>
    <t>2130314防汛</t>
  </si>
  <si>
    <t>2130315抗旱</t>
  </si>
  <si>
    <t>2130316农田水利</t>
  </si>
  <si>
    <t>2130317水利技术推广</t>
  </si>
  <si>
    <t>2130318国际河流治理与管理</t>
  </si>
  <si>
    <t>2130319江河湖库水系综合整治</t>
  </si>
  <si>
    <t>2130321大中型水库移民后期扶持专项支出</t>
  </si>
  <si>
    <t>2130322水利安全监督</t>
  </si>
  <si>
    <t>2130333信息管理</t>
  </si>
  <si>
    <t>2130334水利建设移民支出</t>
  </si>
  <si>
    <t>2130335农村人畜饮水</t>
  </si>
  <si>
    <t>2130399其他水利支出</t>
  </si>
  <si>
    <t>21304南水北调</t>
  </si>
  <si>
    <t>2130401行政运行</t>
  </si>
  <si>
    <t>2130402一般行政管理事务</t>
  </si>
  <si>
    <t>2130403机关服务</t>
  </si>
  <si>
    <t>2130404南水北调工程建设</t>
  </si>
  <si>
    <t>2130405政策研究与信息管理</t>
  </si>
  <si>
    <t>2130406工程稽查</t>
  </si>
  <si>
    <t>2130407前期工作</t>
  </si>
  <si>
    <t>2130408南水北调技术推广</t>
  </si>
  <si>
    <t>2130409环境、移民及水资源管理与保护</t>
  </si>
  <si>
    <t>2130499其他南水北调支出</t>
  </si>
  <si>
    <t>21305扶贫</t>
  </si>
  <si>
    <t>2130501行政运行</t>
  </si>
  <si>
    <t>2130502一般行政管理事务</t>
  </si>
  <si>
    <t>2130503机关服务</t>
  </si>
  <si>
    <t>2130504农村基础设施建设</t>
  </si>
  <si>
    <t>2130505生产发展</t>
  </si>
  <si>
    <t>2130506社会发展</t>
  </si>
  <si>
    <t>2130507扶贫贷款奖补和贴息</t>
  </si>
  <si>
    <t>2130508“三西”农业建设专项补助</t>
  </si>
  <si>
    <t>2130550扶贫事业机构</t>
  </si>
  <si>
    <t>2130599其他扶贫支出</t>
  </si>
  <si>
    <t>21306农业综合开发</t>
  </si>
  <si>
    <t>2130601机构运行</t>
  </si>
  <si>
    <t>2130602土地治理</t>
  </si>
  <si>
    <t>2130603产业化发展</t>
  </si>
  <si>
    <t>2130604创新示范</t>
  </si>
  <si>
    <t>2130699其他农业综合开发支出</t>
  </si>
  <si>
    <t>21307农村综合改革</t>
  </si>
  <si>
    <t>2130701对村级一事一议的补助</t>
  </si>
  <si>
    <t>2130704国有农场办社会职能改革补助</t>
  </si>
  <si>
    <t>2130705对村民委员会和村党支部的补助</t>
  </si>
  <si>
    <t>2130706对村集体经济组织的补助</t>
  </si>
  <si>
    <t>2130707农村综合改革示范试点补助</t>
  </si>
  <si>
    <t>2130799其他农村综合改革支出</t>
  </si>
  <si>
    <t>21308普惠金融发展支出</t>
  </si>
  <si>
    <t>2130801支持农村金融机构</t>
  </si>
  <si>
    <t>2130802涉农贷款增量奖励</t>
  </si>
  <si>
    <t>2130803农业保险保费补贴</t>
  </si>
  <si>
    <t>2130804创业担保贷款贴息</t>
  </si>
  <si>
    <t>2130805补充创业担保贷款基金</t>
  </si>
  <si>
    <t>2130899其他普惠金融发展支出</t>
  </si>
  <si>
    <t>21309目标价格补贴</t>
  </si>
  <si>
    <t>2130901棉花目标价格补贴</t>
  </si>
  <si>
    <t>2130999其他目标价格补贴</t>
  </si>
  <si>
    <t>21399其他农林水支出</t>
  </si>
  <si>
    <t>2139901化解其他公益性乡村债务支出</t>
  </si>
  <si>
    <t>2139999其他农林水支出</t>
  </si>
  <si>
    <t>2140101行政运行</t>
  </si>
  <si>
    <t>2140102一般行政管理事务</t>
  </si>
  <si>
    <t>2140103机关服务</t>
  </si>
  <si>
    <t>2140104公路建设</t>
  </si>
  <si>
    <t>2140106公路养护</t>
  </si>
  <si>
    <t>2140109交通运输信息化建设</t>
  </si>
  <si>
    <t>2140110公路和运输安全</t>
  </si>
  <si>
    <t>2140111公路还贷专项</t>
  </si>
  <si>
    <t>2140112公路运输管理</t>
  </si>
  <si>
    <t>2140114公路和运输技术标准化建设</t>
  </si>
  <si>
    <t>2140122港口设施</t>
  </si>
  <si>
    <t>2140123航道维护</t>
  </si>
  <si>
    <t>2140127船舶检验</t>
  </si>
  <si>
    <t>2140128救助打捞</t>
  </si>
  <si>
    <t>2140129内河运输</t>
  </si>
  <si>
    <t>2140130远洋运输</t>
  </si>
  <si>
    <t>2140131海事管理</t>
  </si>
  <si>
    <t>2140133航标事业发展支出</t>
  </si>
  <si>
    <t>2140136水路运输管理支出</t>
  </si>
  <si>
    <t>2140138口岸建设</t>
  </si>
  <si>
    <t>2140139取消政府还贷二级公路收费专项支出</t>
  </si>
  <si>
    <t>2140199其他公路水路运输支出</t>
  </si>
  <si>
    <t>2140201行政运行</t>
  </si>
  <si>
    <t>2140202一般行政管理事务</t>
  </si>
  <si>
    <t>2140203机关服务</t>
  </si>
  <si>
    <t>2140204铁路路网建设</t>
  </si>
  <si>
    <t>2140205铁路还贷专项</t>
  </si>
  <si>
    <t>2140206铁路安全</t>
  </si>
  <si>
    <t>2140207铁路专项运输</t>
  </si>
  <si>
    <t>2140208行业监管</t>
  </si>
  <si>
    <t>2140299其他铁路运输支出</t>
  </si>
  <si>
    <t>21403民用航空运输</t>
  </si>
  <si>
    <t>2140301行政运行</t>
  </si>
  <si>
    <t>2140302一般行政管理事务</t>
  </si>
  <si>
    <t>2140303机关服务</t>
  </si>
  <si>
    <t>2140304机场建设</t>
  </si>
  <si>
    <t>2140305空管系统建设</t>
  </si>
  <si>
    <t>2140306民航还贷专项支出</t>
  </si>
  <si>
    <t>2140307民用航空安全</t>
  </si>
  <si>
    <t>2140308民航专项运输</t>
  </si>
  <si>
    <t>2140399其他民用航空运输支出</t>
  </si>
  <si>
    <t>21404成品油价格改革对交通运输的补贴</t>
  </si>
  <si>
    <t>2140401对城市公交的补贴</t>
  </si>
  <si>
    <t>2140402对农村道路客运的补贴</t>
  </si>
  <si>
    <t>2140403对出租车的补贴</t>
  </si>
  <si>
    <t>2140499成品油价格改革补贴其他支出</t>
  </si>
  <si>
    <t>21405邮政业支出</t>
  </si>
  <si>
    <t>2140501行政运行</t>
  </si>
  <si>
    <t>2140502一般行政管理事务</t>
  </si>
  <si>
    <t>2140503机关服务</t>
  </si>
  <si>
    <t>2140504行业监管</t>
  </si>
  <si>
    <t>2140505邮政普遍服务与特殊服务</t>
  </si>
  <si>
    <t>2140599其他邮政业支出</t>
  </si>
  <si>
    <t>21406车辆购置税支出</t>
  </si>
  <si>
    <t>2140601车辆购置税用于公路等基础设施建设支出</t>
  </si>
  <si>
    <t>2140602车辆购置税用于农村公路建设支出</t>
  </si>
  <si>
    <t>2140603车辆购置税用于老旧汽车报废更新补贴</t>
  </si>
  <si>
    <t>2140699车辆购置税其他支出</t>
  </si>
  <si>
    <t>21499其他交通运输支出</t>
  </si>
  <si>
    <t>2149901公共交通运营补助</t>
  </si>
  <si>
    <t>2149999其他交通运输支出</t>
  </si>
  <si>
    <t>21501资源勘探开发</t>
  </si>
  <si>
    <t>2150101行政运行</t>
  </si>
  <si>
    <t>2150102一般行政管理事务</t>
  </si>
  <si>
    <t>2150103机关服务</t>
  </si>
  <si>
    <t>2150104煤炭勘探开采和洗选</t>
  </si>
  <si>
    <t>2150105石油和天然气勘探开采</t>
  </si>
  <si>
    <t>2150106黑色金属矿勘探和采选</t>
  </si>
  <si>
    <t>2150107有色金属矿勘探和采选</t>
  </si>
  <si>
    <t>2150108非金属矿勘探和采选</t>
  </si>
  <si>
    <t>2150199其他资源勘探业支出</t>
  </si>
  <si>
    <t>21502制造业</t>
  </si>
  <si>
    <t>2150201行政运行</t>
  </si>
  <si>
    <t>2150202一般行政管理事务</t>
  </si>
  <si>
    <t>2150203机关服务</t>
  </si>
  <si>
    <t>2150204纺织业</t>
  </si>
  <si>
    <t>2150205医药制造业</t>
  </si>
  <si>
    <t>2150206非金属矿物制品业</t>
  </si>
  <si>
    <t>2150207通信设备、计算机及其他电子设备制造业</t>
  </si>
  <si>
    <t>2150208交通运输设备制造业</t>
  </si>
  <si>
    <t>2150209电气机械及器材制造业</t>
  </si>
  <si>
    <t>2150210工艺品及其他制造业</t>
  </si>
  <si>
    <t>2150212石油加工、炼焦及核燃料加工业</t>
  </si>
  <si>
    <t>2150213化学原料及化学制品制造业</t>
  </si>
  <si>
    <t>2150214黑色金属冶炼及压延加工业</t>
  </si>
  <si>
    <t>2150215有色金属冶炼及压延加工业</t>
  </si>
  <si>
    <t>2150299其他制造业支出</t>
  </si>
  <si>
    <t>21503建筑业</t>
  </si>
  <si>
    <t>2150301行政运行</t>
  </si>
  <si>
    <t>2150302一般行政管理事务</t>
  </si>
  <si>
    <t>2150303机关服务</t>
  </si>
  <si>
    <t>2150399其他建筑业支出</t>
  </si>
  <si>
    <t>2150501行政运行</t>
  </si>
  <si>
    <t>2150502一般行政管理事务</t>
  </si>
  <si>
    <t>2150503机关服务</t>
  </si>
  <si>
    <t>2150505战备应急</t>
  </si>
  <si>
    <t>2150506信息安全建设</t>
  </si>
  <si>
    <t>2150507专用通信</t>
  </si>
  <si>
    <t>2150508无线电监管</t>
  </si>
  <si>
    <t>2150509工业和信息产业战略研究与标准制定</t>
  </si>
  <si>
    <t>2150510工业和信息产业支持</t>
  </si>
  <si>
    <t>2150511电子专项工程</t>
  </si>
  <si>
    <t>2150513行业监管</t>
  </si>
  <si>
    <t>2150515技术基础研究</t>
  </si>
  <si>
    <t>2150599其他工业和信息产业监管支出</t>
  </si>
  <si>
    <t>21507国有资产监管</t>
  </si>
  <si>
    <t>2150701行政运行</t>
  </si>
  <si>
    <t>2150702一般行政管理事务</t>
  </si>
  <si>
    <t>2150703机关服务</t>
  </si>
  <si>
    <t>2150704国有企业监事会专项</t>
  </si>
  <si>
    <t>2150705中央企业专项管理</t>
  </si>
  <si>
    <t>2150799其他国有资产监管支出</t>
  </si>
  <si>
    <t>21508支持中小企业发展和管理支出</t>
  </si>
  <si>
    <t>2150801行政运行</t>
  </si>
  <si>
    <t>2150802一般行政管理事务</t>
  </si>
  <si>
    <t>2150803机关服务</t>
  </si>
  <si>
    <t>2150804科技型中小企业技术创新基金</t>
  </si>
  <si>
    <t>2150805中小企业发展专项</t>
  </si>
  <si>
    <t>2150899其他支持中小企业发展和管理支出</t>
  </si>
  <si>
    <t>21599其他资源勘探信息等支出</t>
  </si>
  <si>
    <t>2159901黄金事务</t>
  </si>
  <si>
    <t>2159904技术改造支出</t>
  </si>
  <si>
    <t>2159905中药材扶持资金支出</t>
  </si>
  <si>
    <t>2159906重点产业振兴和技术改造项目贷款贴息</t>
  </si>
  <si>
    <t>2159999其他资源勘探信息等支出</t>
  </si>
  <si>
    <t>21602商业流通事务</t>
  </si>
  <si>
    <t>2160201行政运行</t>
  </si>
  <si>
    <t>2160202一般行政管理事务</t>
  </si>
  <si>
    <t>2160203机关服务</t>
  </si>
  <si>
    <t>2160216食品流通安全补贴</t>
  </si>
  <si>
    <t>2160217市场监测及信息管理</t>
  </si>
  <si>
    <t>2160218民贸企业补贴</t>
  </si>
  <si>
    <t>2160219民贸民品贷款贴息</t>
  </si>
  <si>
    <t>2160250事业运行</t>
  </si>
  <si>
    <t>2160299其他商业流通事务支出</t>
  </si>
  <si>
    <t>21606涉外发展服务支出</t>
  </si>
  <si>
    <t>2160601行政运行</t>
  </si>
  <si>
    <t>2160602一般行政管理事务</t>
  </si>
  <si>
    <t>2160603机关服务</t>
  </si>
  <si>
    <t>2160607外商投资环境建设补助资金</t>
  </si>
  <si>
    <t>2160699其他涉外发展服务支出</t>
  </si>
  <si>
    <t>21699其他商业服务业等支出</t>
  </si>
  <si>
    <t>2169901服务业基础设施建设</t>
  </si>
  <si>
    <t>2169999其他商业服务业等支出</t>
  </si>
  <si>
    <t>21701金融部门行政支出</t>
  </si>
  <si>
    <t>2170101行政运行</t>
  </si>
  <si>
    <t>2170102一般行政管理事务</t>
  </si>
  <si>
    <t>2170103机关服务</t>
  </si>
  <si>
    <t>2170104安全防卫</t>
  </si>
  <si>
    <t>2170150事业运行</t>
  </si>
  <si>
    <t>2170199金融部门其他行政支出</t>
  </si>
  <si>
    <t>21702金融部门监管支出</t>
  </si>
  <si>
    <t>2170201货币发行</t>
  </si>
  <si>
    <t>2170202金融服务</t>
  </si>
  <si>
    <t>2170203反假币</t>
  </si>
  <si>
    <t>2170204重点金融机构监管</t>
  </si>
  <si>
    <t>2170205金融稽查与案件处理</t>
  </si>
  <si>
    <t>2170206金融行业电子化建设</t>
  </si>
  <si>
    <t>2170207从业人员资格考试</t>
  </si>
  <si>
    <t>2170208反洗钱</t>
  </si>
  <si>
    <t>2170299金融部门其他监管支出</t>
  </si>
  <si>
    <t>21703金融发展支出</t>
  </si>
  <si>
    <t>2170301政策性银行亏损补贴</t>
  </si>
  <si>
    <t>2170302利息费用补贴支出</t>
  </si>
  <si>
    <t>2170303补充资本金</t>
  </si>
  <si>
    <t>2170304风险基金补助</t>
  </si>
  <si>
    <t>2170399其他金融发展支出</t>
  </si>
  <si>
    <t>2170401中央银行亏损补贴</t>
  </si>
  <si>
    <t>2170499其他金融调控支出</t>
  </si>
  <si>
    <t>21799其他金融支出</t>
  </si>
  <si>
    <t>2179901其他金融支出</t>
  </si>
  <si>
    <t>21901一般公共服务</t>
  </si>
  <si>
    <t>21902教育</t>
  </si>
  <si>
    <t>21903文化体育与传媒</t>
  </si>
  <si>
    <t>21904医疗卫生</t>
  </si>
  <si>
    <t>21905节能环保</t>
  </si>
  <si>
    <t>21906农业</t>
  </si>
  <si>
    <t>21907交通运输</t>
  </si>
  <si>
    <t>21908住房保障</t>
  </si>
  <si>
    <t>21999其他支出</t>
  </si>
  <si>
    <t>22001自然资源事务</t>
  </si>
  <si>
    <t>2200101行政运行</t>
  </si>
  <si>
    <t>2200102一般行政管理事务</t>
  </si>
  <si>
    <t>2200103机关服务</t>
  </si>
  <si>
    <t>2200104自然资源规划及管理</t>
  </si>
  <si>
    <t>2200105土地资源调查</t>
  </si>
  <si>
    <t>2200106土地资源利用与保护</t>
  </si>
  <si>
    <t>2200107自然资源社会公益服务</t>
  </si>
  <si>
    <t>2200108自然资源行业业务管理</t>
  </si>
  <si>
    <t>2200109自然资源调查</t>
  </si>
  <si>
    <t>2200110国土整治</t>
  </si>
  <si>
    <t>2200112土地资源储备支出</t>
  </si>
  <si>
    <t>2200113地质矿产资源与环境调查</t>
  </si>
  <si>
    <t>2200114地质矿产资源利用与保护</t>
  </si>
  <si>
    <t>2200115地质转产项目财政贴息</t>
  </si>
  <si>
    <t>2200116国外风险勘查</t>
  </si>
  <si>
    <t>2200119地质勘查基金（周转金）支出</t>
  </si>
  <si>
    <t>2200150事业运行</t>
  </si>
  <si>
    <t>2200199其他自然资源事务支出</t>
  </si>
  <si>
    <t>22002海洋管理事务</t>
  </si>
  <si>
    <t>2200201行政运行</t>
  </si>
  <si>
    <t>2200202一般行政管理事务</t>
  </si>
  <si>
    <t>2200203机关服务</t>
  </si>
  <si>
    <t>2200204海域使用管理</t>
  </si>
  <si>
    <t>2200205海洋环境保护与监测</t>
  </si>
  <si>
    <t>2200206海洋调查评价</t>
  </si>
  <si>
    <t>2200207海洋权益维护</t>
  </si>
  <si>
    <t>2200208海洋执法监察</t>
  </si>
  <si>
    <t>2200209海洋防灾减灾</t>
  </si>
  <si>
    <t>2200210海洋卫星</t>
  </si>
  <si>
    <t>2200211极地考察</t>
  </si>
  <si>
    <t>2200212海洋矿产资源勘探研究</t>
  </si>
  <si>
    <t>2200213海港航标维护</t>
  </si>
  <si>
    <t>2200215海水淡化</t>
  </si>
  <si>
    <t>2200217无居民海岛使用金支出</t>
  </si>
  <si>
    <t>2200218海岛和海域保护</t>
  </si>
  <si>
    <t>2200250事业运行</t>
  </si>
  <si>
    <t>2200299其他海洋管理事务支出</t>
  </si>
  <si>
    <t>22003测绘事务</t>
  </si>
  <si>
    <t>2200301行政运行</t>
  </si>
  <si>
    <t>2200302一般行政管理事务</t>
  </si>
  <si>
    <t>2200303机关服务</t>
  </si>
  <si>
    <t>2200304基础测绘</t>
  </si>
  <si>
    <t>2200305航空摄影</t>
  </si>
  <si>
    <t>2200306测绘工程建设</t>
  </si>
  <si>
    <t>2200350事业运行</t>
  </si>
  <si>
    <t>2200399其他测绘事务支出</t>
  </si>
  <si>
    <t>22005气象事务</t>
  </si>
  <si>
    <t>2200501行政运行</t>
  </si>
  <si>
    <t>2200502一般行政管理事务</t>
  </si>
  <si>
    <t>2200503机关服务</t>
  </si>
  <si>
    <t>2200504气象事业机构</t>
  </si>
  <si>
    <t>2200506气象探测</t>
  </si>
  <si>
    <t>2200507气象信息传输及管理</t>
  </si>
  <si>
    <t>2200508气象预报预测</t>
  </si>
  <si>
    <t>2200509气象服务</t>
  </si>
  <si>
    <t>2200510气象装备保障维护</t>
  </si>
  <si>
    <t>2200511气象基础设施建设与维修</t>
  </si>
  <si>
    <t>2200512气象卫星</t>
  </si>
  <si>
    <t>2200513气象法规与标准</t>
  </si>
  <si>
    <t>2200514气象资金审计稽查</t>
  </si>
  <si>
    <t>2200599其他气象事务支出</t>
  </si>
  <si>
    <t>22099其他自然资源海洋气象等支出</t>
  </si>
  <si>
    <t>2209901其他自然资源海洋气象等支出</t>
  </si>
  <si>
    <t>22101保障性安居工程支出</t>
  </si>
  <si>
    <t>2210101廉租住房</t>
  </si>
  <si>
    <t>2210102沉陷区治理</t>
  </si>
  <si>
    <t>2210103棚户区改造</t>
  </si>
  <si>
    <t>2210104少数民族地区游牧民定居工程</t>
  </si>
  <si>
    <t>2210105农村危房改造</t>
  </si>
  <si>
    <t>2210106公共租赁住房</t>
  </si>
  <si>
    <t>2210107保障性住房租金补贴</t>
  </si>
  <si>
    <t>2210199其他保障性安居工程支出</t>
  </si>
  <si>
    <t>22102住房改革支出</t>
  </si>
  <si>
    <t>2210201住房公积金</t>
  </si>
  <si>
    <t>2210202提租补贴</t>
  </si>
  <si>
    <t>2210203购房补贴</t>
  </si>
  <si>
    <t>22103城乡社区住宅</t>
  </si>
  <si>
    <t>2210301公有住房建设和维修改造支出</t>
  </si>
  <si>
    <t>2210302住房公积金管理</t>
  </si>
  <si>
    <t>2210399其他城乡社区住宅支出</t>
  </si>
  <si>
    <t>22201粮油事务</t>
  </si>
  <si>
    <t>2220101行政运行</t>
  </si>
  <si>
    <t>2220102一般行政管理事务</t>
  </si>
  <si>
    <t>2220103机关服务</t>
  </si>
  <si>
    <t>2220104粮食财务与审计支出</t>
  </si>
  <si>
    <t>2220105粮食信息统计</t>
  </si>
  <si>
    <t>2220106粮食专项业务活动</t>
  </si>
  <si>
    <t>2220107国家粮油差价补贴</t>
  </si>
  <si>
    <t>2220112粮食财务挂账利息补贴</t>
  </si>
  <si>
    <t>2220113粮食财务挂账消化款</t>
  </si>
  <si>
    <t>2220114处理陈化粮补贴</t>
  </si>
  <si>
    <t>2220115粮食风险基金</t>
  </si>
  <si>
    <t>2220118粮油市场调控专项资金</t>
  </si>
  <si>
    <t>2220150事业运行</t>
  </si>
  <si>
    <t>2220199其他粮油事务支出</t>
  </si>
  <si>
    <t>22202物资事务</t>
  </si>
  <si>
    <t>2220201行政运行</t>
  </si>
  <si>
    <t>2220202一般行政管理事务</t>
  </si>
  <si>
    <t>2220203机关服务</t>
  </si>
  <si>
    <t>2220204铁路专用线</t>
  </si>
  <si>
    <t>2220205护库武警和民兵支出</t>
  </si>
  <si>
    <t>2220206物资保管与保养</t>
  </si>
  <si>
    <t>2220207专项贷款利息</t>
  </si>
  <si>
    <t>2220209物资转移</t>
  </si>
  <si>
    <t>2220210物资轮换</t>
  </si>
  <si>
    <t>2220211仓库建设</t>
  </si>
  <si>
    <t>2220212仓库安防</t>
  </si>
  <si>
    <t>2220250事业运行</t>
  </si>
  <si>
    <t>2220299其他物资事务支出</t>
  </si>
  <si>
    <t>22203能源储备</t>
  </si>
  <si>
    <t>2220301石油储备</t>
  </si>
  <si>
    <t>2220303天然铀能源储备</t>
  </si>
  <si>
    <t>2220304煤炭储备</t>
  </si>
  <si>
    <t>2220399其他能源储备支出</t>
  </si>
  <si>
    <t>22204粮油储备</t>
  </si>
  <si>
    <t>2220401储备粮油补贴</t>
  </si>
  <si>
    <t>2220402储备粮油差价补贴</t>
  </si>
  <si>
    <t>2220403储备粮（油）库建设</t>
  </si>
  <si>
    <t>2220404最低收购价政策支出</t>
  </si>
  <si>
    <t>2220499其他粮油储备支出</t>
  </si>
  <si>
    <t>22205重要商品储备</t>
  </si>
  <si>
    <t>2220501棉花储备</t>
  </si>
  <si>
    <t>2220502食糖储备</t>
  </si>
  <si>
    <t>2220503肉类储备</t>
  </si>
  <si>
    <t>2220504化肥储备</t>
  </si>
  <si>
    <t>2220505农药储备</t>
  </si>
  <si>
    <t>2220506边销茶储备</t>
  </si>
  <si>
    <t>2220507羊毛储备</t>
  </si>
  <si>
    <t>2220508医药储备</t>
  </si>
  <si>
    <t>2220509食盐储备</t>
  </si>
  <si>
    <t>2220510战略物资储备</t>
  </si>
  <si>
    <t>2220599其他重要商品储备支出</t>
  </si>
  <si>
    <t>224灾害防治及应急管理支出</t>
  </si>
  <si>
    <t>22401应急管理事务</t>
  </si>
  <si>
    <t>2240101行政运行</t>
  </si>
  <si>
    <t>2240102一般行政管理事务</t>
  </si>
  <si>
    <t>2240103机关服务</t>
  </si>
  <si>
    <t>2240104灾害风险防治</t>
  </si>
  <si>
    <t>2240105国务院安委会专项</t>
  </si>
  <si>
    <t>2240106安全监管</t>
  </si>
  <si>
    <t>2240107安全生产基础</t>
  </si>
  <si>
    <t>2240108应急救援</t>
  </si>
  <si>
    <t>2240109应急管理</t>
  </si>
  <si>
    <t>2240150事业运行</t>
  </si>
  <si>
    <t>2240199其他应急管理支出</t>
  </si>
  <si>
    <t>22402消防事务</t>
  </si>
  <si>
    <t>2240201行政运行</t>
  </si>
  <si>
    <t>2240202一般行政管理事务</t>
  </si>
  <si>
    <t>2240203机关服务</t>
  </si>
  <si>
    <t>2240204消防应急救援</t>
  </si>
  <si>
    <t>2240299其他消防事务支出</t>
  </si>
  <si>
    <t>22403森林消防事务</t>
  </si>
  <si>
    <t>2240301行政运行</t>
  </si>
  <si>
    <t>2240302一般行政管理事务</t>
  </si>
  <si>
    <t>2240303机关服务</t>
  </si>
  <si>
    <t>2240304森林消防应急救援</t>
  </si>
  <si>
    <t>2240399其他森林消防事务支出</t>
  </si>
  <si>
    <t>22404煤矿安全</t>
  </si>
  <si>
    <t>2240401行政运行</t>
  </si>
  <si>
    <t>2240402一般行政管理事务</t>
  </si>
  <si>
    <t>2240403机关服务</t>
  </si>
  <si>
    <t>2240404煤矿安全监察事务</t>
  </si>
  <si>
    <t>2240405煤矿应急救援事务</t>
  </si>
  <si>
    <t>2240450事业运行</t>
  </si>
  <si>
    <t>2240499其他煤矿安全支出</t>
  </si>
  <si>
    <t>22405地震事务</t>
  </si>
  <si>
    <t>2240501行政运行</t>
  </si>
  <si>
    <t>2240502一般行政管理事务</t>
  </si>
  <si>
    <t>2240503机关服务</t>
  </si>
  <si>
    <t>2240504地震监测</t>
  </si>
  <si>
    <t>2240505地震预测预报</t>
  </si>
  <si>
    <t>2240506地震灾害预防</t>
  </si>
  <si>
    <t>2240507地震应急救援</t>
  </si>
  <si>
    <t>2240508地震环境探察</t>
  </si>
  <si>
    <t>2240509防震减灾信息管理</t>
  </si>
  <si>
    <t>2240510防震减灾基础管理</t>
  </si>
  <si>
    <t>2240550地震事业机构</t>
  </si>
  <si>
    <t>2240599其他地震事务支出</t>
  </si>
  <si>
    <t>22406自然灾害防治</t>
  </si>
  <si>
    <t>2240601地质灾害防治</t>
  </si>
  <si>
    <t>2240602森林草原防灾减灾</t>
  </si>
  <si>
    <t>2240699其他自然灾害防治支出</t>
  </si>
  <si>
    <t>22407自然灾害救灾及恢复重建支出</t>
  </si>
  <si>
    <t>2240701中央自然灾害生活补助</t>
  </si>
  <si>
    <t>2240702地方自然灾害生活补助</t>
  </si>
  <si>
    <t>2240703自然灾害救灾补助</t>
  </si>
  <si>
    <t>2240704自然灾害灾后重建补助</t>
  </si>
  <si>
    <t>2240799其他自然灾害生活救助支出</t>
  </si>
  <si>
    <t>22499其他灾害防治及应急管理支出</t>
  </si>
  <si>
    <t>22902年初预留</t>
  </si>
  <si>
    <t>22908彩票发行销售机构业务费安排的支出</t>
  </si>
  <si>
    <t>2290802福利彩票发行机构的业务费支出</t>
  </si>
  <si>
    <t>2290803体育彩票发行机构的业务费支出</t>
  </si>
  <si>
    <t>2290804福利彩票销售机构的业务费支出</t>
  </si>
  <si>
    <t>2290805体育彩票销售机构的业务费支出</t>
  </si>
  <si>
    <t>2290806彩票兑奖周转金支出</t>
  </si>
  <si>
    <t>2290807彩票发行销售风险基金支出</t>
  </si>
  <si>
    <t>2290808彩票市场调控资金支出</t>
  </si>
  <si>
    <t>2290899其他彩票发行销售机构业务费安排的支出</t>
  </si>
  <si>
    <t>22999其他支出</t>
  </si>
  <si>
    <t>2299901其他支出</t>
  </si>
  <si>
    <t>23001返还性支出</t>
  </si>
  <si>
    <t>2300102所得税基数返还支出</t>
  </si>
  <si>
    <t>2300103成品油税费改革税收返还支出</t>
  </si>
  <si>
    <t>2300104增值税税收返还支出</t>
  </si>
  <si>
    <t>2300105消费税税收返还支出</t>
  </si>
  <si>
    <t>2300106增值税“五五分享”税收返还支出</t>
  </si>
  <si>
    <t>2300199其他返还性支出</t>
  </si>
  <si>
    <t>23002一般性转移支付</t>
  </si>
  <si>
    <t>2300201体制补助支出</t>
  </si>
  <si>
    <t>2300202均衡性转移支付支出</t>
  </si>
  <si>
    <t>2300207县级基本财力保障机制奖补资金支出</t>
  </si>
  <si>
    <t>2300208结算补助支出</t>
  </si>
  <si>
    <t>2300212资源枯竭型城市转移支付补助支出</t>
  </si>
  <si>
    <t>2300214企业事业单位划转补助支出</t>
  </si>
  <si>
    <t>2300215成品油税费改革转移支付补助支出</t>
  </si>
  <si>
    <t>2300220基层公检法司转移支付支出</t>
  </si>
  <si>
    <t>2300221城乡义务教育转移支付支出</t>
  </si>
  <si>
    <t>2300222基本养老金转移支付支出</t>
  </si>
  <si>
    <t>2300223城乡居民医疗保险转移支付支出</t>
  </si>
  <si>
    <t>2300224农村综合改革转移支付支出</t>
  </si>
  <si>
    <t>2300225产粮（油）大县奖励资金支出</t>
  </si>
  <si>
    <t>2300226重点生态功能区转移支付支出</t>
  </si>
  <si>
    <t>2300227固定数额补助支出</t>
  </si>
  <si>
    <t>2300228革命老区转移支付支出</t>
  </si>
  <si>
    <t>2300229民族地区转移支付支出</t>
  </si>
  <si>
    <t>2300230边境地区转移支付支出</t>
  </si>
  <si>
    <t>2300231贫困地区转移支付支出</t>
  </si>
  <si>
    <t>2300241一般公共服务共同财政事权转移支付支出</t>
  </si>
  <si>
    <t>2300242外交共同财政事权转移支付支出</t>
  </si>
  <si>
    <t>2300243国防共同财政事权转移支付支出</t>
  </si>
  <si>
    <t>2300244公共安全共同财政事权转移支付支出</t>
  </si>
  <si>
    <t>2300245教育共同财政事权转移支付支出</t>
  </si>
  <si>
    <t>2300246科学技术共同财政事权转移支付支出</t>
  </si>
  <si>
    <t>2300247文化旅游体育与传媒共同财政事权转移支付支出</t>
  </si>
  <si>
    <t>2300248社会保障和就业共同财政事权转移支付支出</t>
  </si>
  <si>
    <t>2300249卫生健康共同财政事权分类分档转移支付支出</t>
  </si>
  <si>
    <t>2300250节能环保共同财政事权转移支付支出</t>
  </si>
  <si>
    <t>2300251城乡社区共同财政事权转移支付支出</t>
  </si>
  <si>
    <t>2300252农林水共同财政事权转移支付支出</t>
  </si>
  <si>
    <t>2300253交通运输共同财政事权转移支付支出</t>
  </si>
  <si>
    <t>2300254资源勘探信息等共同财政事权转移支付支出</t>
  </si>
  <si>
    <t>2300255商业服务业等共同财政事权转移支付支出</t>
  </si>
  <si>
    <t>2300256金融共同财政事权转移支付支出</t>
  </si>
  <si>
    <t>2300257自然资源海洋气象等共同财政事权转移支付支出</t>
  </si>
  <si>
    <t>2300258住房保障共同财政事权转移支付支出</t>
  </si>
  <si>
    <t>2300259粮油物资储备共同财政事权转移支付支出</t>
  </si>
  <si>
    <t>2300260其他共同财政事权转移支付支出</t>
  </si>
  <si>
    <t>2300299其他一般性转移支付支出</t>
  </si>
  <si>
    <t>23003专项转移支付</t>
  </si>
  <si>
    <t>2300301一般公共服务</t>
  </si>
  <si>
    <t>2300302外交</t>
  </si>
  <si>
    <t>2300303国防</t>
  </si>
  <si>
    <t>2300304公共安全</t>
  </si>
  <si>
    <t>2300305教育</t>
  </si>
  <si>
    <t>2300306科学技术</t>
  </si>
  <si>
    <t>2300307文化旅游体育与传媒</t>
  </si>
  <si>
    <t>2300308社会保障和就业</t>
  </si>
  <si>
    <t>2300310卫生健康</t>
  </si>
  <si>
    <t>2300311节能环保</t>
  </si>
  <si>
    <t>2300312城乡社区</t>
  </si>
  <si>
    <t>2300313农林水</t>
  </si>
  <si>
    <t>2300314交通运输</t>
  </si>
  <si>
    <t>2300315资源勘探信息等</t>
  </si>
  <si>
    <t>2300316商业服务业等</t>
  </si>
  <si>
    <t>2300317金融</t>
  </si>
  <si>
    <t>2300320自然资源海洋气象等</t>
  </si>
  <si>
    <t>2300321住房保障</t>
  </si>
  <si>
    <t>2300322粮油物资储备</t>
  </si>
  <si>
    <t>2300399其他支出</t>
  </si>
  <si>
    <t>23006上解支出</t>
  </si>
  <si>
    <t>2300601体制上解支出</t>
  </si>
  <si>
    <t>2300602专项上解支出</t>
  </si>
  <si>
    <t>2300901一般公共预算年终结余</t>
  </si>
  <si>
    <t>23011债务转贷支出</t>
  </si>
  <si>
    <t>2301101地方政府一般债券转贷支出</t>
  </si>
  <si>
    <t>2301102地方政府向外国政府借款转贷支出</t>
  </si>
  <si>
    <t>2301103地方政府向国际组织借款转贷支出</t>
  </si>
  <si>
    <t>2301104地方政府其他一般债务转贷支出</t>
  </si>
  <si>
    <t>23013援助其他地区支出</t>
  </si>
  <si>
    <t>23015安排预算稳定调节基金</t>
  </si>
  <si>
    <t>23016补充预算周转金</t>
  </si>
  <si>
    <t>231债务还本支出</t>
  </si>
  <si>
    <t>23101中央政府国内债务还本支出</t>
  </si>
  <si>
    <t>23102中央政府国外债务还本支出</t>
  </si>
  <si>
    <t>23103地方政府一般债务还本支出</t>
  </si>
  <si>
    <t>2310301地方政府一般债券还本支出</t>
  </si>
  <si>
    <t>2310302地方政府向外国政府借款还本支出</t>
  </si>
  <si>
    <t>2310303地方政府向国际组织借款还本支出</t>
  </si>
  <si>
    <t>2310399地方政府其他一般债务还本支出</t>
  </si>
  <si>
    <t>23201中央政府国内债务付息支出</t>
  </si>
  <si>
    <t>23202中央政府国外债务付息支出</t>
  </si>
  <si>
    <t>23203地方政府一般债务付息支出</t>
  </si>
  <si>
    <t>2320301地方政府一般债券付息支出</t>
  </si>
  <si>
    <t>2320302地方政府向外国政府借款付息支出</t>
  </si>
  <si>
    <t>2320303地方政府向国际组织借款付息支出</t>
  </si>
  <si>
    <t>2320304地方政府其他一般债务付息支出</t>
  </si>
  <si>
    <t>23301中央政府国内债务发行费用支出</t>
  </si>
  <si>
    <t>23302中央政府国外债务发行费用支出</t>
  </si>
  <si>
    <t>23303地方政府一般债务发行费用支出</t>
  </si>
  <si>
    <t xml:space="preserve">  调入资金</t>
  </si>
  <si>
    <t xml:space="preserve">    调入预算稳定调节基金</t>
  </si>
  <si>
    <t xml:space="preserve">    从政府性基金预算调入</t>
  </si>
  <si>
    <t xml:space="preserve">    从国有资本经营预算调入</t>
  </si>
  <si>
    <t xml:space="preserve">    从其他资金调入</t>
  </si>
  <si>
    <t xml:space="preserve">  上年结余收入</t>
  </si>
  <si>
    <t xml:space="preserve">  地方政府一般债务收入</t>
  </si>
  <si>
    <t xml:space="preserve">  地方政府一般债务转贷收入</t>
  </si>
  <si>
    <t xml:space="preserve">  接受其他地区援助收入</t>
  </si>
  <si>
    <t xml:space="preserve">    体制上解支出</t>
  </si>
  <si>
    <t xml:space="preserve">    专项上解支出</t>
  </si>
  <si>
    <t xml:space="preserve">  调出资金</t>
  </si>
  <si>
    <t xml:space="preserve">  援助其他地区支出</t>
  </si>
  <si>
    <t xml:space="preserve">    补充预算稳定调节基金</t>
  </si>
  <si>
    <t xml:space="preserve">    补充预算周转金</t>
  </si>
  <si>
    <t xml:space="preserve">    其他调出资金</t>
  </si>
  <si>
    <t xml:space="preserve">  地方政府一般债务还本支出</t>
  </si>
  <si>
    <t xml:space="preserve">  地方政府一般债务转贷支出</t>
  </si>
  <si>
    <t xml:space="preserve">  上解支出</t>
  </si>
  <si>
    <t xml:space="preserve">  债务转贷收入</t>
  </si>
  <si>
    <t xml:space="preserve">  债务还本支出</t>
  </si>
  <si>
    <t>……</t>
  </si>
  <si>
    <t xml:space="preserve">    其他国有资本经营预算企业利润收入</t>
  </si>
  <si>
    <t>五、国有资本经营预算转移支付收入</t>
  </si>
  <si>
    <t>六、其他国有资本经营预算收入</t>
  </si>
  <si>
    <t xml:space="preserve">一、国有资本经营预算支出 </t>
  </si>
  <si>
    <t>二、转移性支出</t>
  </si>
  <si>
    <t>预算数</t>
  </si>
  <si>
    <t xml:space="preserve">  国有股权、股份转让收入</t>
  </si>
  <si>
    <t xml:space="preserve">  国有独资企业产权转让收入</t>
  </si>
  <si>
    <t xml:space="preserve">  其他国有资本经营预算企业产权转让收入</t>
  </si>
  <si>
    <t xml:space="preserve">    烟草企业利润收入</t>
  </si>
  <si>
    <t xml:space="preserve">  国有控股公司股利、股息收入</t>
  </si>
  <si>
    <t xml:space="preserve">  国有参股公司股利、股息收入</t>
  </si>
  <si>
    <t xml:space="preserve">  其他国有资本经营预算企业股利、股息收入</t>
  </si>
  <si>
    <t xml:space="preserve">  国有股权、股份清算收入</t>
  </si>
  <si>
    <t xml:space="preserve">  国有独资企业清算收入</t>
  </si>
  <si>
    <t xml:space="preserve">  其他国有资本经营预算企业清算收入</t>
  </si>
  <si>
    <t xml:space="preserve">  国有资本经营预算转移支付收入</t>
  </si>
  <si>
    <t xml:space="preserve">  解决历史遗留问题及改革成本支出</t>
  </si>
  <si>
    <t xml:space="preserve">  国有企业资本金注入</t>
  </si>
  <si>
    <t xml:space="preserve">  国有企业政策性补贴</t>
  </si>
  <si>
    <t xml:space="preserve">  其他国有资本经营预算支出</t>
  </si>
  <si>
    <t xml:space="preserve">  国有资本经营预算转移支付支出</t>
  </si>
  <si>
    <t xml:space="preserve">  调出资金</t>
  </si>
  <si>
    <t xml:space="preserve">  国有资本经营预算调出资金</t>
  </si>
  <si>
    <t xml:space="preserve">  金融国有资本经营预算支出</t>
  </si>
  <si>
    <t>2019年预算附表7</t>
  </si>
  <si>
    <t>社会保险基金收入合计</t>
  </si>
  <si>
    <t xml:space="preserve">  企业职工基本养老保险基金收入</t>
  </si>
  <si>
    <t xml:space="preserve">    企业职工基本养老保险费收入</t>
  </si>
  <si>
    <t xml:space="preserve">    企业职工基本养老保险基金财政补贴收入</t>
  </si>
  <si>
    <t xml:space="preserve">    企业职工基本养老保险基金利息收入</t>
  </si>
  <si>
    <t xml:space="preserve">    其他企业职工基本养老保险基金收入</t>
  </si>
  <si>
    <t xml:space="preserve">  城乡居民基本养老保险基金收入</t>
  </si>
  <si>
    <t xml:space="preserve">    城乡居民基本养老保险基金缴费收入</t>
  </si>
  <si>
    <t xml:space="preserve">    城乡居民基本养老保险基金财政补贴收入</t>
  </si>
  <si>
    <t xml:space="preserve">    城乡居民基本养老保险基金利息收入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</si>
  <si>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机关事业单位基本养老保险基金收入</t>
    </r>
  </si>
  <si>
    <t xml:space="preserve">    机关事业单位基本养老保险费收入</t>
  </si>
  <si>
    <t xml:space="preserve">    机关事业单位基本养老保险基金财政补助收入</t>
  </si>
  <si>
    <t xml:space="preserve">    其他机关事业单位基本养老保险基金收入</t>
  </si>
  <si>
    <t xml:space="preserve">    机关事业单位基本养老保险基金利息收入</t>
  </si>
  <si>
    <t xml:space="preserve">    职工基本医疗保险费收入</t>
  </si>
  <si>
    <t xml:space="preserve">  职工基本医疗保险基金收入</t>
  </si>
  <si>
    <t xml:space="preserve">    职工基本医疗保险基金利息收入</t>
  </si>
  <si>
    <t xml:space="preserve">    其他城镇职工基本医疗保险基金收入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</si>
  <si>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新型农村合作医疗基金收入</t>
    </r>
  </si>
  <si>
    <t xml:space="preserve">    新型农村合作医疗缴费收入</t>
  </si>
  <si>
    <t xml:space="preserve">    新型农村合作医疗基金财政补贴收入</t>
  </si>
  <si>
    <t xml:space="preserve">    新型农村合作医疗基金利息收入</t>
  </si>
  <si>
    <t xml:space="preserve">    城镇居民基本医疗保险基金收入</t>
  </si>
  <si>
    <t xml:space="preserve">    城镇居民基本医疗保险基金财政补贴收入</t>
  </si>
  <si>
    <t xml:space="preserve">  城镇居民基本医疗保险缴费收入</t>
  </si>
  <si>
    <t xml:space="preserve">    城镇居民基本医疗保险基金利息收入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</si>
  <si>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工伤保险基金收入</t>
    </r>
  </si>
  <si>
    <t xml:space="preserve">    工伤保险费收入</t>
  </si>
  <si>
    <t xml:space="preserve">    工伤保险基金财政补贴收入</t>
  </si>
  <si>
    <t xml:space="preserve">    工伤保险基金利息收入</t>
  </si>
  <si>
    <t xml:space="preserve">    其他工伤保险基金收入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</si>
  <si>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失业保险基金收入</t>
    </r>
  </si>
  <si>
    <t xml:space="preserve">    失业保险费收入</t>
  </si>
  <si>
    <t xml:space="preserve">    失业保险基金利息收入</t>
  </si>
  <si>
    <t xml:space="preserve">    其他失业保险基金收入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</si>
  <si>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生育保险基金收入</t>
    </r>
  </si>
  <si>
    <t xml:space="preserve">    生育保险费收入</t>
  </si>
  <si>
    <t xml:space="preserve">    生育保险基金利息收入</t>
  </si>
  <si>
    <t>社会保险基金支出合计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</si>
  <si>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企业职工基本养老保险基金支出</t>
    </r>
  </si>
  <si>
    <t xml:space="preserve">    基本养老保险金</t>
  </si>
  <si>
    <t xml:space="preserve">    丧葬抚恤补助</t>
  </si>
  <si>
    <t xml:space="preserve">    其他企业职工基本养老保险基金支出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</si>
  <si>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城乡居民基本养老保险基金支出</t>
    </r>
  </si>
  <si>
    <t xml:space="preserve">    基础养老金支出</t>
  </si>
  <si>
    <t xml:space="preserve">    个人账户养老金支出</t>
  </si>
  <si>
    <t xml:space="preserve">  机关事业单位基本养老保险基金支出</t>
  </si>
  <si>
    <t xml:space="preserve">    基本养老金支出</t>
  </si>
  <si>
    <t xml:space="preserve">    其他机关事业单位基本养老保险基金支出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</si>
  <si>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职工基本医疗保险基金支出</t>
    </r>
  </si>
  <si>
    <t xml:space="preserve">    职工基本医疗保险统筹基金</t>
  </si>
  <si>
    <t xml:space="preserve">    职工基本医疗保险个人账户基金</t>
  </si>
  <si>
    <t xml:space="preserve">    新型农村合作医疗基金支出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</si>
  <si>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新型农村合作医疗基金医疗待遇支出</t>
    </r>
  </si>
  <si>
    <t xml:space="preserve">    大病医疗保险支出</t>
  </si>
  <si>
    <t xml:space="preserve">    城镇居民基本医疗保险基金医疗待遇支出</t>
  </si>
  <si>
    <t xml:space="preserve">  城镇居民基本医疗保险基金支出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</si>
  <si>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工伤保险基金支出</t>
    </r>
  </si>
  <si>
    <t xml:space="preserve">    工伤保险待遇</t>
  </si>
  <si>
    <t xml:space="preserve">    劳动能力鉴定支出</t>
  </si>
  <si>
    <t xml:space="preserve">    工伤预防费用支出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</si>
  <si>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失业保险基金支出</t>
    </r>
  </si>
  <si>
    <t xml:space="preserve">    失业保险金</t>
  </si>
  <si>
    <t xml:space="preserve">    医疗保险费</t>
  </si>
  <si>
    <t xml:space="preserve">    职业培训和职业介绍补贴</t>
  </si>
  <si>
    <t xml:space="preserve">    技能提升补贴支出</t>
  </si>
  <si>
    <t xml:space="preserve">    其他失业保险基金支出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</si>
  <si>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生育保险基金支出</t>
    </r>
  </si>
  <si>
    <t xml:space="preserve">    生育医疗费用支出</t>
  </si>
  <si>
    <t xml:space="preserve">    生育津贴支出</t>
  </si>
  <si>
    <t>2019年金普新区本级社会保险基金预算总表</t>
  </si>
  <si>
    <r>
      <t>2019年预算附表</t>
    </r>
    <r>
      <rPr>
        <sz val="11"/>
        <rFont val="黑体"/>
        <family val="3"/>
      </rPr>
      <t>8</t>
    </r>
  </si>
  <si>
    <t>一般公共预算基本支出合计：</t>
  </si>
  <si>
    <r>
      <t>2019</t>
    </r>
    <r>
      <rPr>
        <sz val="9"/>
        <rFont val="宋体"/>
        <family val="0"/>
      </rPr>
      <t>年预算附表</t>
    </r>
    <r>
      <rPr>
        <sz val="9"/>
        <rFont val="Default"/>
        <family val="2"/>
      </rPr>
      <t>10</t>
    </r>
  </si>
  <si>
    <t xml:space="preserve">    石油石化企业利润收入</t>
  </si>
  <si>
    <t xml:space="preserve">    厂办大集体改革支出</t>
  </si>
  <si>
    <t xml:space="preserve">    “三供一业”移交补助支出</t>
  </si>
  <si>
    <t xml:space="preserve">    国有企业办职教幼教补助支出</t>
  </si>
  <si>
    <t xml:space="preserve">    其他解决历史遗留问题及改革成本支出</t>
  </si>
  <si>
    <t xml:space="preserve">    国有经济结构调整支出   </t>
  </si>
  <si>
    <t xml:space="preserve">    公益性设施投资支出</t>
  </si>
  <si>
    <t xml:space="preserve">    前瞻性战略性产业发展支出</t>
  </si>
  <si>
    <t xml:space="preserve">    其他国有企业资本金注入</t>
  </si>
  <si>
    <t xml:space="preserve">    国有企业政策性补贴</t>
  </si>
  <si>
    <t xml:space="preserve">    资本性支出</t>
  </si>
  <si>
    <t xml:space="preserve">    改革性支出</t>
  </si>
  <si>
    <t xml:space="preserve">    其他金融国有资本经营预算支出</t>
  </si>
  <si>
    <t xml:space="preserve">    其他国有资本经营预算支出</t>
  </si>
  <si>
    <r>
      <t>201</t>
    </r>
    <r>
      <rPr>
        <sz val="11"/>
        <rFont val="黑体"/>
        <family val="3"/>
      </rPr>
      <t>9</t>
    </r>
    <r>
      <rPr>
        <sz val="11"/>
        <rFont val="黑体"/>
        <family val="3"/>
      </rPr>
      <t>年预算附表3</t>
    </r>
  </si>
  <si>
    <r>
      <t>203</t>
    </r>
    <r>
      <rPr>
        <sz val="10"/>
        <rFont val="宋体"/>
        <family val="0"/>
      </rPr>
      <t>国防支出</t>
    </r>
  </si>
  <si>
    <r>
      <t>202</t>
    </r>
    <r>
      <rPr>
        <sz val="10"/>
        <rFont val="宋体"/>
        <family val="0"/>
      </rPr>
      <t>外交支出</t>
    </r>
  </si>
  <si>
    <r>
      <t>204</t>
    </r>
    <r>
      <rPr>
        <sz val="10"/>
        <rFont val="宋体"/>
        <family val="0"/>
      </rPr>
      <t>公共安全支出</t>
    </r>
  </si>
  <si>
    <r>
      <t>205</t>
    </r>
    <r>
      <rPr>
        <sz val="10"/>
        <rFont val="宋体"/>
        <family val="0"/>
      </rPr>
      <t>教育支出</t>
    </r>
  </si>
  <si>
    <r>
      <t>207</t>
    </r>
    <r>
      <rPr>
        <sz val="10"/>
        <rFont val="宋体"/>
        <family val="0"/>
      </rPr>
      <t>文化体育与传媒支出</t>
    </r>
  </si>
  <si>
    <r>
      <t>231</t>
    </r>
    <r>
      <rPr>
        <sz val="10"/>
        <color indexed="8"/>
        <rFont val="宋体"/>
        <family val="0"/>
      </rPr>
      <t>债务还本</t>
    </r>
  </si>
  <si>
    <r>
      <t xml:space="preserve">    23104</t>
    </r>
    <r>
      <rPr>
        <sz val="10"/>
        <color indexed="8"/>
        <rFont val="宋体"/>
        <family val="0"/>
      </rPr>
      <t>地方政府专项债务还本支出</t>
    </r>
  </si>
  <si>
    <r>
      <t xml:space="preserve">        2310411</t>
    </r>
    <r>
      <rPr>
        <sz val="10"/>
        <color indexed="8"/>
        <rFont val="宋体"/>
        <family val="0"/>
      </rPr>
      <t>国有土地使用权出让金债务还本支出</t>
    </r>
  </si>
  <si>
    <r>
      <t xml:space="preserve">          2120802</t>
    </r>
    <r>
      <rPr>
        <sz val="10"/>
        <rFont val="宋体"/>
        <family val="0"/>
      </rPr>
      <t>土地开发支出</t>
    </r>
  </si>
  <si>
    <t xml:space="preserve">          2120810棚户区改造支出</t>
  </si>
  <si>
    <t xml:space="preserve">     21209城市公用事业附加及对应专项债务收入安排的支出</t>
  </si>
  <si>
    <t xml:space="preserve">          2120901城市公共设施</t>
  </si>
  <si>
    <t xml:space="preserve">          2120999其他城市公用事业附加安排的支出</t>
  </si>
  <si>
    <r>
      <t xml:space="preserve">     21211</t>
    </r>
    <r>
      <rPr>
        <sz val="10"/>
        <color indexed="8"/>
        <rFont val="宋体"/>
        <family val="0"/>
      </rPr>
      <t>农业土地开发资金</t>
    </r>
  </si>
  <si>
    <t xml:space="preserve">     21560散装水泥专项资金及对应专项债务收入安排的支出</t>
  </si>
  <si>
    <t xml:space="preserve">          2156099其他散装水泥专项资金支出</t>
  </si>
  <si>
    <t xml:space="preserve">          2296004用于教育事业的彩票公益金支出</t>
  </si>
  <si>
    <t xml:space="preserve">          2296099用于其他社会公益事业的彩票公益金支出</t>
  </si>
  <si>
    <r>
      <t>208</t>
    </r>
    <r>
      <rPr>
        <sz val="10"/>
        <rFont val="宋体"/>
        <family val="0"/>
      </rPr>
      <t>社会保障和就业支出</t>
    </r>
  </si>
  <si>
    <r>
      <t>210</t>
    </r>
    <r>
      <rPr>
        <sz val="10"/>
        <rFont val="宋体"/>
        <family val="0"/>
      </rPr>
      <t>医疗卫生与计划生育支出</t>
    </r>
  </si>
  <si>
    <r>
      <t>211</t>
    </r>
    <r>
      <rPr>
        <sz val="10"/>
        <rFont val="宋体"/>
        <family val="0"/>
      </rPr>
      <t>节能环保支出</t>
    </r>
  </si>
  <si>
    <r>
      <t>212</t>
    </r>
    <r>
      <rPr>
        <sz val="10"/>
        <rFont val="宋体"/>
        <family val="0"/>
      </rPr>
      <t>城乡社区支出</t>
    </r>
  </si>
  <si>
    <r>
      <t>213</t>
    </r>
    <r>
      <rPr>
        <sz val="10"/>
        <rFont val="宋体"/>
        <family val="0"/>
      </rPr>
      <t>农林水支出</t>
    </r>
  </si>
  <si>
    <t xml:space="preserve">    21401公路水路运输</t>
  </si>
  <si>
    <r>
      <t>215</t>
    </r>
    <r>
      <rPr>
        <sz val="10"/>
        <rFont val="宋体"/>
        <family val="0"/>
      </rPr>
      <t>资源勘探信息等支出</t>
    </r>
  </si>
  <si>
    <r>
      <t>220</t>
    </r>
    <r>
      <rPr>
        <sz val="10"/>
        <rFont val="宋体"/>
        <family val="0"/>
      </rPr>
      <t>国土海洋气象等支出</t>
    </r>
  </si>
  <si>
    <r>
      <t>221</t>
    </r>
    <r>
      <rPr>
        <sz val="10"/>
        <rFont val="宋体"/>
        <family val="0"/>
      </rPr>
      <t>住房保障支出</t>
    </r>
  </si>
  <si>
    <r>
      <t>222</t>
    </r>
    <r>
      <rPr>
        <sz val="10"/>
        <rFont val="宋体"/>
        <family val="0"/>
      </rPr>
      <t>粮油物资储备支出</t>
    </r>
  </si>
  <si>
    <t>合计</t>
  </si>
  <si>
    <r>
      <t>216</t>
    </r>
    <r>
      <rPr>
        <sz val="10"/>
        <rFont val="宋体"/>
        <family val="0"/>
      </rPr>
      <t>商业服务业等支出</t>
    </r>
  </si>
  <si>
    <r>
      <t>2</t>
    </r>
    <r>
      <rPr>
        <sz val="10"/>
        <rFont val="Default"/>
        <family val="2"/>
      </rPr>
      <t>19</t>
    </r>
    <r>
      <rPr>
        <sz val="10"/>
        <rFont val="宋体"/>
        <family val="0"/>
      </rPr>
      <t>援助其他地区支出</t>
    </r>
  </si>
  <si>
    <r>
      <t>2013801</t>
    </r>
    <r>
      <rPr>
        <sz val="10"/>
        <rFont val="宋体"/>
        <family val="0"/>
      </rPr>
      <t>行政运行</t>
    </r>
  </si>
  <si>
    <r>
      <t>2</t>
    </r>
    <r>
      <rPr>
        <sz val="10"/>
        <rFont val="Default"/>
        <family val="2"/>
      </rPr>
      <t>06</t>
    </r>
    <r>
      <rPr>
        <sz val="10"/>
        <rFont val="宋体"/>
        <family val="0"/>
      </rPr>
      <t>科学技术支出</t>
    </r>
  </si>
  <si>
    <r>
      <t xml:space="preserve"> </t>
    </r>
    <r>
      <rPr>
        <sz val="10"/>
        <rFont val="宋体"/>
        <family val="0"/>
      </rPr>
      <t>委托业务费</t>
    </r>
  </si>
  <si>
    <r>
      <t>201</t>
    </r>
    <r>
      <rPr>
        <sz val="11"/>
        <rFont val="黑体"/>
        <family val="3"/>
      </rPr>
      <t>9</t>
    </r>
    <r>
      <rPr>
        <sz val="11"/>
        <rFont val="黑体"/>
        <family val="3"/>
      </rPr>
      <t>年预算附表9</t>
    </r>
  </si>
  <si>
    <t>单位：万元</t>
  </si>
  <si>
    <t>预算数</t>
  </si>
  <si>
    <t>当年发行债券</t>
  </si>
  <si>
    <t>债务还本</t>
  </si>
  <si>
    <t>一般债券</t>
  </si>
  <si>
    <t>一般债务还本</t>
  </si>
  <si>
    <t>专项债券</t>
  </si>
  <si>
    <t>专项债务还本</t>
  </si>
  <si>
    <t>年初债务余额</t>
  </si>
  <si>
    <t>年末债务余额</t>
  </si>
  <si>
    <t>一般债务</t>
  </si>
  <si>
    <t>专项债务</t>
  </si>
  <si>
    <r>
      <t>201</t>
    </r>
    <r>
      <rPr>
        <sz val="11"/>
        <rFont val="黑体"/>
        <family val="3"/>
      </rPr>
      <t>8</t>
    </r>
    <r>
      <rPr>
        <sz val="11"/>
        <rFont val="黑体"/>
        <family val="3"/>
      </rPr>
      <t>年预算执行情况附表9</t>
    </r>
  </si>
  <si>
    <t>债务还本（不含国债）</t>
  </si>
  <si>
    <r>
      <t>201</t>
    </r>
    <r>
      <rPr>
        <sz val="11"/>
        <rFont val="黑体"/>
        <family val="3"/>
      </rPr>
      <t>9</t>
    </r>
    <r>
      <rPr>
        <sz val="11"/>
        <rFont val="黑体"/>
        <family val="3"/>
      </rPr>
      <t>年预算附表8</t>
    </r>
  </si>
  <si>
    <t>2019年保税区社会保险基金预算总表</t>
  </si>
  <si>
    <t>四、上年结余</t>
  </si>
  <si>
    <t>五、年末滚存结余</t>
  </si>
  <si>
    <t xml:space="preserve">    其中：1.保险费收入</t>
  </si>
  <si>
    <t xml:space="preserve">          2.利息收入</t>
  </si>
  <si>
    <t xml:space="preserve">          3.财政补贴收入</t>
  </si>
  <si>
    <t xml:space="preserve">          4.其他收入</t>
  </si>
  <si>
    <t xml:space="preserve">          5.转移收入</t>
  </si>
  <si>
    <t xml:space="preserve">    其中：1.社会保险待遇支出</t>
  </si>
  <si>
    <t xml:space="preserve">          2.其他支出</t>
  </si>
  <si>
    <t xml:space="preserve">          3.转移支出</t>
  </si>
  <si>
    <t>五、年末滚存结余</t>
  </si>
  <si>
    <t>2018年预算执行情况附表8</t>
  </si>
  <si>
    <t>2018年保税区社会保险基金预算总表</t>
  </si>
  <si>
    <t>保税区2018年预算执行情况</t>
  </si>
  <si>
    <t>2018年保税区一般公共预算收入执行情况表</t>
  </si>
  <si>
    <t xml:space="preserve">2018年保税区一般公共预算支出执行情况表 </t>
  </si>
  <si>
    <t>2018年保税区一般公共预算收支执行情况表</t>
  </si>
  <si>
    <t>2018年保税区政府性基金收入执行情况表</t>
  </si>
  <si>
    <t>2018年保税区政府性基金支出执行情况表</t>
  </si>
  <si>
    <t>2018年保税区政府性基金收支执行情况平衡表</t>
  </si>
  <si>
    <t>保税区2019年预算</t>
  </si>
  <si>
    <t>2018年保税区国有资本预算收支总表</t>
  </si>
  <si>
    <t>2018年保税区政府债务收支情况表</t>
  </si>
  <si>
    <t xml:space="preserve">2019年保税区一般公共收入预算表 </t>
  </si>
  <si>
    <t xml:space="preserve">2019年保税区一般公共支出预算表 </t>
  </si>
  <si>
    <t>2019年保税区一般公共收支预算平衡表</t>
  </si>
  <si>
    <t>2019年保税区政府性基金收入预算表</t>
  </si>
  <si>
    <t>2019年保税区政府性基金支出预算表</t>
  </si>
  <si>
    <t>2019年保税区政府性基金收支预算平衡表</t>
  </si>
  <si>
    <t>2019年保税区国有资本经营预算收支总表</t>
  </si>
  <si>
    <t>2019年保税区政府债务收支情况表</t>
  </si>
  <si>
    <t>2019年保税区基本支出政府经济科目预算表</t>
  </si>
  <si>
    <t>（报金普新区财政局）</t>
  </si>
  <si>
    <r>
      <t>201</t>
    </r>
    <r>
      <rPr>
        <sz val="11"/>
        <rFont val="黑体"/>
        <family val="3"/>
      </rPr>
      <t>8</t>
    </r>
    <r>
      <rPr>
        <sz val="11"/>
        <rFont val="黑体"/>
        <family val="3"/>
      </rPr>
      <t>年预算执行情况附表4</t>
    </r>
  </si>
  <si>
    <t>单位：万元</t>
  </si>
  <si>
    <t>本年预算数</t>
  </si>
  <si>
    <t>本年预计执行数</t>
  </si>
  <si>
    <t>执行数为
预算
数的％</t>
  </si>
  <si>
    <t>本级政府性基金收入合计</t>
  </si>
  <si>
    <r>
      <t>201</t>
    </r>
    <r>
      <rPr>
        <sz val="11"/>
        <rFont val="黑体"/>
        <family val="3"/>
      </rPr>
      <t>8</t>
    </r>
    <r>
      <rPr>
        <sz val="11"/>
        <rFont val="黑体"/>
        <family val="3"/>
      </rPr>
      <t>年预算执行情况附表5</t>
    </r>
  </si>
  <si>
    <t>单位：万元</t>
  </si>
  <si>
    <t>本年预算数</t>
  </si>
  <si>
    <t>本年预计执行数</t>
  </si>
  <si>
    <r>
      <t>21208</t>
    </r>
    <r>
      <rPr>
        <sz val="12"/>
        <rFont val="宋体"/>
        <family val="0"/>
      </rPr>
      <t>国有土地使用权出让收入及对应专项债务收入安排的支出</t>
    </r>
  </si>
  <si>
    <t>21210国有土地收益基金及对应专项债务收入安排的支出</t>
  </si>
  <si>
    <t>232债务付息支出</t>
  </si>
  <si>
    <t>233债务发行费用支出</t>
  </si>
  <si>
    <t>本级政府性基金支出合计</t>
  </si>
  <si>
    <r>
      <t>201</t>
    </r>
    <r>
      <rPr>
        <sz val="11"/>
        <rFont val="黑体"/>
        <family val="3"/>
      </rPr>
      <t>8</t>
    </r>
    <r>
      <rPr>
        <sz val="11"/>
        <rFont val="黑体"/>
        <family val="3"/>
      </rPr>
      <t>年预算执行情况附表6</t>
    </r>
  </si>
  <si>
    <t>单位：万元</t>
  </si>
  <si>
    <t>本级政府性基金预算收入</t>
  </si>
  <si>
    <t>本级政府性基金预算支出</t>
  </si>
  <si>
    <t>转移性收入</t>
  </si>
  <si>
    <t>转移性支出</t>
  </si>
  <si>
    <t xml:space="preserve">  上级补助收入</t>
  </si>
  <si>
    <t xml:space="preserve">  补助下级支出</t>
  </si>
  <si>
    <t xml:space="preserve">  下级上解收入</t>
  </si>
  <si>
    <t xml:space="preserve">  上解上级支出</t>
  </si>
  <si>
    <t xml:space="preserve">  调入资金</t>
  </si>
  <si>
    <t xml:space="preserve">  调出资金</t>
  </si>
  <si>
    <t xml:space="preserve">      结转下年支出</t>
  </si>
  <si>
    <r>
      <t>201</t>
    </r>
    <r>
      <rPr>
        <sz val="11"/>
        <rFont val="黑体"/>
        <family val="3"/>
      </rPr>
      <t>9</t>
    </r>
    <r>
      <rPr>
        <sz val="11"/>
        <rFont val="黑体"/>
        <family val="3"/>
      </rPr>
      <t>年预算附表4</t>
    </r>
  </si>
  <si>
    <t>上年执行数</t>
  </si>
  <si>
    <t>预算数为上年执行数的％</t>
  </si>
  <si>
    <t>1030199其他政府性基金收入</t>
  </si>
  <si>
    <t>政府性基金收入合计</t>
  </si>
  <si>
    <r>
      <t>2019</t>
    </r>
    <r>
      <rPr>
        <sz val="10"/>
        <rFont val="宋体"/>
        <family val="0"/>
      </rPr>
      <t>年预算附表</t>
    </r>
    <r>
      <rPr>
        <sz val="10"/>
        <rFont val="Default"/>
        <family val="2"/>
      </rPr>
      <t>5</t>
    </r>
  </si>
  <si>
    <r>
      <t>201</t>
    </r>
    <r>
      <rPr>
        <sz val="11"/>
        <rFont val="黑体"/>
        <family val="3"/>
      </rPr>
      <t>9</t>
    </r>
    <r>
      <rPr>
        <sz val="11"/>
        <rFont val="黑体"/>
        <family val="3"/>
      </rPr>
      <t>年预算附表6</t>
    </r>
  </si>
  <si>
    <t>单位：万元</t>
  </si>
  <si>
    <t>预算数</t>
  </si>
  <si>
    <t>政府性基金预算收入</t>
  </si>
  <si>
    <t>政府性基金预算支出</t>
  </si>
  <si>
    <t>转移性收入</t>
  </si>
  <si>
    <t>转移性支出</t>
  </si>
  <si>
    <t xml:space="preserve">  上级补助收入</t>
  </si>
  <si>
    <t xml:space="preserve">  对下级补助支出</t>
  </si>
  <si>
    <t xml:space="preserve">  下级上解收入</t>
  </si>
  <si>
    <t xml:space="preserve">  上解支出</t>
  </si>
  <si>
    <t xml:space="preserve">  调入资金</t>
  </si>
  <si>
    <t xml:space="preserve">  调出资金</t>
  </si>
  <si>
    <t>土地出让金债务转贷收入</t>
  </si>
  <si>
    <t>土地出让金债务还本支出</t>
  </si>
  <si>
    <t xml:space="preserve">      结转下年支出</t>
  </si>
  <si>
    <r>
      <t xml:space="preserve"> </t>
    </r>
    <r>
      <rPr>
        <sz val="16"/>
        <rFont val="黑体"/>
        <family val="3"/>
      </rPr>
      <t>大连保税区转移支付情况说明</t>
    </r>
  </si>
  <si>
    <t>大连保税区下辖三个街道（大窑湾街道、二十里堡街道、亮甲店街道），街道均无国库，所以我区无对下转移支付。特此说明。</t>
  </si>
  <si>
    <t>一般公共预算税收返还和转移支付表</t>
  </si>
  <si>
    <t>大连保税区无一般公共预算税收返还和转移支付，特此说明。</t>
  </si>
  <si>
    <t>大连保税区无政府性基金转移，特此说明。</t>
  </si>
  <si>
    <t>政府性基金转移支付表</t>
  </si>
  <si>
    <t>2019年无对下级国有资本经营预算转移支付，此表为空。</t>
  </si>
  <si>
    <t>国有资本经营预算转移支付表</t>
  </si>
  <si>
    <t xml:space="preserve">    2018年末保税区政府债务余额1,030,163万元（全部为政府置换债券），其中：一般债券：101,563万元，专项债券928,600万元。2019年保税区将偿还到期政府债券本金40,303.66万元，其中：一般债券15,936.66万元，专项债券24,367万元。</t>
  </si>
  <si>
    <t>预算数</t>
  </si>
  <si>
    <t>当年发行债券</t>
  </si>
  <si>
    <t>债务还本</t>
  </si>
  <si>
    <t>一般债券</t>
  </si>
  <si>
    <t>一般债务还本</t>
  </si>
  <si>
    <t>年初债务余额</t>
  </si>
  <si>
    <t>年末债务余额</t>
  </si>
  <si>
    <t>一般债务</t>
  </si>
  <si>
    <t>专项债券</t>
  </si>
  <si>
    <t>专项债务还本</t>
  </si>
  <si>
    <t>专项债务</t>
  </si>
  <si>
    <t>2019年保税区政府专项债务限额和余额情况表</t>
  </si>
  <si>
    <t>2019年保税区政府一般债务限额和余额情况表</t>
  </si>
  <si>
    <r>
      <t>2019</t>
    </r>
    <r>
      <rPr>
        <sz val="18"/>
        <rFont val="宋体"/>
        <family val="0"/>
      </rPr>
      <t>年度保税区举借债务情况说明</t>
    </r>
  </si>
  <si>
    <t>2019年保税区国有资本经营预算支出表</t>
  </si>
  <si>
    <t>单位：万元</t>
  </si>
  <si>
    <t>项目</t>
  </si>
  <si>
    <t>增减</t>
  </si>
  <si>
    <t>增幅</t>
  </si>
  <si>
    <t>合计</t>
  </si>
  <si>
    <t xml:space="preserve">    1.因公出国（境）费</t>
  </si>
  <si>
    <t xml:space="preserve">    2.公务接待费</t>
  </si>
  <si>
    <t xml:space="preserve">    3.公务用车购置及运行维护费</t>
  </si>
  <si>
    <t xml:space="preserve">    其中：公务用车购置费</t>
  </si>
  <si>
    <t xml:space="preserve">          公务用车运行维护费</t>
  </si>
  <si>
    <t>2019年三公经费预算表</t>
  </si>
  <si>
    <r>
      <t xml:space="preserve">    </t>
    </r>
    <r>
      <rPr>
        <sz val="12"/>
        <rFont val="宋体"/>
        <family val="0"/>
      </rPr>
      <t>2019年，我单位使用当年财政拨款安排的“三公”经费预算</t>
    </r>
    <r>
      <rPr>
        <sz val="11"/>
        <color indexed="8"/>
        <rFont val="宋体"/>
        <family val="0"/>
      </rPr>
      <t>987</t>
    </r>
    <r>
      <rPr>
        <sz val="12"/>
        <rFont val="宋体"/>
        <family val="0"/>
      </rPr>
      <t>万元。其中，因公出国（境）费138万元，公务接待费300万元，公务用车购置及运行维护费</t>
    </r>
    <r>
      <rPr>
        <sz val="11"/>
        <color indexed="8"/>
        <rFont val="宋体"/>
        <family val="0"/>
      </rPr>
      <t>549</t>
    </r>
    <r>
      <rPr>
        <sz val="12"/>
        <rFont val="宋体"/>
        <family val="0"/>
      </rPr>
      <t>万元。同口径比2018年减少</t>
    </r>
    <r>
      <rPr>
        <sz val="11"/>
        <color indexed="8"/>
        <rFont val="宋体"/>
        <family val="0"/>
      </rPr>
      <t>122</t>
    </r>
    <r>
      <rPr>
        <sz val="12"/>
        <rFont val="宋体"/>
        <family val="0"/>
      </rPr>
      <t>万元，下降</t>
    </r>
    <r>
      <rPr>
        <sz val="11"/>
        <color indexed="8"/>
        <rFont val="宋体"/>
        <family val="0"/>
      </rPr>
      <t>11</t>
    </r>
    <r>
      <rPr>
        <sz val="12"/>
        <rFont val="宋体"/>
        <family val="0"/>
      </rPr>
      <t>%。其中因公出国（境）费减少</t>
    </r>
    <r>
      <rPr>
        <sz val="11"/>
        <color indexed="8"/>
        <rFont val="宋体"/>
        <family val="0"/>
      </rPr>
      <t>1</t>
    </r>
    <r>
      <rPr>
        <sz val="12"/>
        <rFont val="宋体"/>
        <family val="0"/>
      </rPr>
      <t>万元，下降</t>
    </r>
    <r>
      <rPr>
        <sz val="11"/>
        <color indexed="8"/>
        <rFont val="宋体"/>
        <family val="0"/>
      </rPr>
      <t>0.7</t>
    </r>
    <r>
      <rPr>
        <sz val="12"/>
        <rFont val="宋体"/>
        <family val="0"/>
      </rPr>
      <t>%；公务接待费减少</t>
    </r>
    <r>
      <rPr>
        <sz val="11"/>
        <color indexed="8"/>
        <rFont val="宋体"/>
        <family val="0"/>
      </rPr>
      <t>20</t>
    </r>
    <r>
      <rPr>
        <sz val="12"/>
        <rFont val="宋体"/>
        <family val="0"/>
      </rPr>
      <t>万元，下降</t>
    </r>
    <r>
      <rPr>
        <sz val="11"/>
        <color indexed="8"/>
        <rFont val="宋体"/>
        <family val="0"/>
      </rPr>
      <t>6.3</t>
    </r>
    <r>
      <rPr>
        <sz val="12"/>
        <rFont val="宋体"/>
        <family val="0"/>
      </rPr>
      <t>%；公务用车购置及运行维护费减少</t>
    </r>
    <r>
      <rPr>
        <sz val="11"/>
        <color indexed="8"/>
        <rFont val="宋体"/>
        <family val="0"/>
      </rPr>
      <t>101</t>
    </r>
    <r>
      <rPr>
        <sz val="12"/>
        <rFont val="宋体"/>
        <family val="0"/>
      </rPr>
      <t>万元，下降</t>
    </r>
    <r>
      <rPr>
        <sz val="11"/>
        <color indexed="8"/>
        <rFont val="宋体"/>
        <family val="0"/>
      </rPr>
      <t>15.5</t>
    </r>
    <r>
      <rPr>
        <sz val="12"/>
        <rFont val="宋体"/>
        <family val="0"/>
      </rPr>
      <t>%。“三公”经费下降的主要原因是各部门贯彻落实中央“八项规定”要求，规范出访活动，加强公务接待管理，严控车辆运行经费，“三公”经费支出减少。</t>
    </r>
  </si>
  <si>
    <t>2019年</t>
  </si>
  <si>
    <t>2018年</t>
  </si>
  <si>
    <t>我区未开展预算绩效考核工作</t>
  </si>
  <si>
    <t>重大政策和重点项目等绩效目标说明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</si>
</sst>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###0.0"/>
    <numFmt numFmtId="186" formatCode="#,##0_ "/>
    <numFmt numFmtId="187" formatCode="#,##0.0_ "/>
    <numFmt numFmtId="188" formatCode="###,##0.00"/>
    <numFmt numFmtId="189" formatCode="##0.00%"/>
    <numFmt numFmtId="190" formatCode="_ * #,##0.0_ ;_ * \-#,##0.0_ ;_ * &quot;-&quot;??_ ;_ @_ "/>
    <numFmt numFmtId="191" formatCode="_ * #,##0_ ;_ * \-#,##0_ ;_ * &quot;-&quot;??_ ;_ @_ "/>
    <numFmt numFmtId="192" formatCode="0.0%"/>
    <numFmt numFmtId="193" formatCode="###,##0"/>
  </numFmts>
  <fonts count="77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name val="黑体"/>
      <family val="3"/>
    </font>
    <font>
      <b/>
      <sz val="18"/>
      <name val="宋体"/>
      <family val="0"/>
    </font>
    <font>
      <sz val="12"/>
      <name val="Times New Roman"/>
      <family val="1"/>
    </font>
    <font>
      <sz val="11"/>
      <name val="宋体"/>
      <family val="0"/>
    </font>
    <font>
      <sz val="12"/>
      <name val="黑体"/>
      <family val="3"/>
    </font>
    <font>
      <sz val="12"/>
      <name val="Courier"/>
      <family val="3"/>
    </font>
    <font>
      <sz val="12"/>
      <name val="MS Serif"/>
      <family val="1"/>
    </font>
    <font>
      <sz val="9"/>
      <name val="黑体"/>
      <family val="3"/>
    </font>
    <font>
      <b/>
      <sz val="28"/>
      <name val="宋体"/>
      <family val="0"/>
    </font>
    <font>
      <sz val="24"/>
      <name val="宋体"/>
      <family val="0"/>
    </font>
    <font>
      <sz val="10"/>
      <name val="Arial Narrow"/>
      <family val="2"/>
    </font>
    <font>
      <sz val="10"/>
      <name val="宋体"/>
      <family val="0"/>
    </font>
    <font>
      <sz val="9"/>
      <color indexed="8"/>
      <name val="宋体"/>
      <family val="0"/>
    </font>
    <font>
      <sz val="12"/>
      <color indexed="8"/>
      <name val="??ì?"/>
      <family val="0"/>
    </font>
    <font>
      <sz val="12"/>
      <color indexed="8"/>
      <name val="??ì?_GB2312"/>
      <family val="0"/>
    </font>
    <font>
      <sz val="10"/>
      <name val="Arial"/>
      <family val="2"/>
    </font>
    <font>
      <sz val="10"/>
      <name val="Default"/>
      <family val="2"/>
    </font>
    <font>
      <b/>
      <sz val="10"/>
      <name val="Arial Narrow"/>
      <family val="2"/>
    </font>
    <font>
      <sz val="9"/>
      <name val="Default"/>
      <family val="2"/>
    </font>
    <font>
      <b/>
      <sz val="10"/>
      <name val="Default"/>
      <family val="2"/>
    </font>
    <font>
      <sz val="20"/>
      <name val="黑体"/>
      <family val="3"/>
    </font>
    <font>
      <sz val="10"/>
      <color indexed="8"/>
      <name val="Default"/>
      <family val="1"/>
    </font>
    <font>
      <sz val="10"/>
      <color indexed="8"/>
      <name val="宋体"/>
      <family val="0"/>
    </font>
    <font>
      <b/>
      <sz val="11"/>
      <name val="宋体"/>
      <family val="0"/>
    </font>
    <font>
      <sz val="10.5"/>
      <name val="Calibri"/>
      <family val="2"/>
    </font>
    <font>
      <sz val="16"/>
      <name val="黑体"/>
      <family val="3"/>
    </font>
    <font>
      <sz val="16"/>
      <name val="宋体"/>
      <family val="0"/>
    </font>
    <font>
      <b/>
      <sz val="18"/>
      <name val="黑体"/>
      <family val="3"/>
    </font>
    <font>
      <b/>
      <sz val="20"/>
      <name val="黑体"/>
      <family val="3"/>
    </font>
    <font>
      <sz val="18"/>
      <name val="Calibri"/>
      <family val="2"/>
    </font>
    <font>
      <sz val="18"/>
      <name val="宋体"/>
      <family val="0"/>
    </font>
    <font>
      <sz val="11"/>
      <color indexed="8"/>
      <name val="黑体"/>
      <family val="3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sz val="18"/>
      <color theme="3"/>
      <name val="Calibri Light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12"/>
      <name val="Calibri"/>
      <family val="0"/>
    </font>
    <font>
      <sz val="11"/>
      <name val="Calibri"/>
      <family val="0"/>
    </font>
    <font>
      <sz val="12"/>
      <color theme="1"/>
      <name val="Calibri"/>
      <family val="0"/>
    </font>
    <font>
      <b/>
      <sz val="18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double"/>
    </border>
    <border>
      <left style="thin"/>
      <right style="thin"/>
      <top style="thin"/>
      <bottom style="double"/>
    </border>
    <border>
      <left style="thin"/>
      <right/>
      <top/>
      <bottom style="double"/>
    </border>
    <border>
      <left style="thin"/>
      <right/>
      <top style="thin"/>
      <bottom style="double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/>
      <right style="thin"/>
      <top style="thin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double"/>
      <bottom/>
    </border>
    <border>
      <left style="thin"/>
      <right/>
      <top style="thin"/>
      <bottom/>
    </border>
    <border>
      <left style="thin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/>
      <right style="thin"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/>
      <top style="thin"/>
      <bottom/>
    </border>
    <border>
      <left/>
      <right/>
      <top style="medium"/>
      <bottom style="thin"/>
    </border>
    <border>
      <left style="thin"/>
      <right style="thin"/>
      <top style="thin">
        <color indexed="8"/>
      </top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17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7" fillId="0" borderId="0">
      <alignment vertical="center"/>
      <protection/>
    </xf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1" fillId="0" borderId="0">
      <alignment vertical="center"/>
      <protection/>
    </xf>
    <xf numFmtId="0" fontId="15" fillId="0" borderId="0">
      <alignment vertical="center"/>
      <protection/>
    </xf>
    <xf numFmtId="0" fontId="2" fillId="0" borderId="0">
      <alignment vertical="center"/>
      <protection/>
    </xf>
    <xf numFmtId="0" fontId="63" fillId="21" borderId="0" applyNumberFormat="0" applyBorder="0" applyAlignment="0" applyProtection="0"/>
    <xf numFmtId="0" fontId="6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 vertical="center"/>
      <protection/>
    </xf>
    <xf numFmtId="0" fontId="65" fillId="22" borderId="5" applyNumberFormat="0" applyAlignment="0" applyProtection="0"/>
    <xf numFmtId="0" fontId="66" fillId="23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43" fontId="0" fillId="0" borderId="0" applyFont="0" applyFill="0" applyBorder="0" applyAlignment="0" applyProtection="0"/>
    <xf numFmtId="0" fontId="19" fillId="0" borderId="0">
      <alignment vertical="center"/>
      <protection/>
    </xf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>
      <alignment vertical="center"/>
      <protection/>
    </xf>
    <xf numFmtId="0" fontId="15" fillId="0" borderId="0" applyFont="0" applyFill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70" fillId="30" borderId="0" applyNumberFormat="0" applyBorder="0" applyAlignment="0" applyProtection="0"/>
    <xf numFmtId="0" fontId="71" fillId="22" borderId="8" applyNumberFormat="0" applyAlignment="0" applyProtection="0"/>
    <xf numFmtId="0" fontId="72" fillId="31" borderId="5" applyNumberFormat="0" applyAlignment="0" applyProtection="0"/>
    <xf numFmtId="0" fontId="0" fillId="32" borderId="9" applyNumberFormat="0" applyFont="0" applyAlignment="0" applyProtection="0"/>
  </cellStyleXfs>
  <cellXfs count="399">
    <xf numFmtId="0" fontId="0" fillId="0" borderId="0" xfId="0" applyFont="1" applyAlignment="1">
      <alignment vertical="center"/>
    </xf>
    <xf numFmtId="0" fontId="5" fillId="0" borderId="0" xfId="50" applyFont="1" applyAlignment="1">
      <alignment vertical="center"/>
      <protection/>
    </xf>
    <xf numFmtId="0" fontId="3" fillId="0" borderId="0" xfId="45">
      <alignment/>
      <protection/>
    </xf>
    <xf numFmtId="0" fontId="7" fillId="0" borderId="0" xfId="45" applyFont="1" applyFill="1" applyAlignment="1">
      <alignment horizontal="center" vertical="center"/>
      <protection/>
    </xf>
    <xf numFmtId="0" fontId="2" fillId="0" borderId="0" xfId="45" applyFont="1" applyFill="1" applyAlignment="1" applyProtection="1">
      <alignment horizontal="left"/>
      <protection/>
    </xf>
    <xf numFmtId="0" fontId="7" fillId="0" borderId="0" xfId="45" applyFont="1" applyFill="1" applyAlignment="1">
      <alignment vertical="center"/>
      <protection/>
    </xf>
    <xf numFmtId="0" fontId="8" fillId="0" borderId="0" xfId="45" applyFont="1" applyFill="1" applyAlignment="1">
      <alignment vertical="center"/>
      <protection/>
    </xf>
    <xf numFmtId="0" fontId="8" fillId="0" borderId="0" xfId="45" applyFont="1" applyFill="1" applyAlignment="1">
      <alignment horizontal="right" vertical="center"/>
      <protection/>
    </xf>
    <xf numFmtId="0" fontId="2" fillId="0" borderId="10" xfId="45" applyNumberFormat="1" applyFont="1" applyFill="1" applyBorder="1" applyAlignment="1" applyProtection="1">
      <alignment horizontal="center" vertical="center" wrapText="1"/>
      <protection/>
    </xf>
    <xf numFmtId="0" fontId="2" fillId="0" borderId="11" xfId="45" applyNumberFormat="1" applyFont="1" applyFill="1" applyBorder="1" applyAlignment="1" applyProtection="1">
      <alignment horizontal="center" vertical="center" wrapText="1"/>
      <protection/>
    </xf>
    <xf numFmtId="0" fontId="2" fillId="0" borderId="12" xfId="45" applyNumberFormat="1" applyFont="1" applyFill="1" applyBorder="1" applyAlignment="1" applyProtection="1">
      <alignment horizontal="center" vertical="center" wrapText="1"/>
      <protection/>
    </xf>
    <xf numFmtId="49" fontId="2" fillId="33" borderId="13" xfId="40" applyNumberFormat="1" applyFont="1" applyFill="1" applyBorder="1" applyAlignment="1" applyProtection="1">
      <alignment vertical="center"/>
      <protection/>
    </xf>
    <xf numFmtId="4" fontId="2" fillId="33" borderId="0" xfId="45" applyNumberFormat="1" applyFont="1" applyFill="1" applyAlignment="1" applyProtection="1">
      <alignment vertical="center"/>
      <protection/>
    </xf>
    <xf numFmtId="0" fontId="3" fillId="33" borderId="0" xfId="45" applyFill="1">
      <alignment/>
      <protection/>
    </xf>
    <xf numFmtId="0" fontId="2" fillId="0" borderId="0" xfId="45" applyFont="1" applyFill="1" applyAlignment="1">
      <alignment vertical="center"/>
      <protection/>
    </xf>
    <xf numFmtId="0" fontId="3" fillId="0" borderId="0" xfId="45" applyFill="1">
      <alignment/>
      <protection/>
    </xf>
    <xf numFmtId="49" fontId="9" fillId="33" borderId="14" xfId="45" applyNumberFormat="1" applyFont="1" applyFill="1" applyBorder="1" applyAlignment="1" applyProtection="1">
      <alignment horizontal="center" vertical="center"/>
      <protection/>
    </xf>
    <xf numFmtId="0" fontId="3" fillId="0" borderId="0" xfId="40">
      <alignment/>
      <protection/>
    </xf>
    <xf numFmtId="2" fontId="10" fillId="0" borderId="0" xfId="40" applyNumberFormat="1" applyFont="1" applyAlignment="1">
      <alignment horizontal="center" vertical="center"/>
      <protection/>
    </xf>
    <xf numFmtId="31" fontId="2" fillId="0" borderId="0" xfId="40" applyNumberFormat="1" applyFont="1" applyAlignment="1" applyProtection="1">
      <alignment horizontal="left"/>
      <protection/>
    </xf>
    <xf numFmtId="2" fontId="11" fillId="0" borderId="0" xfId="40" applyNumberFormat="1" applyFont="1">
      <alignment/>
      <protection/>
    </xf>
    <xf numFmtId="2" fontId="10" fillId="0" borderId="0" xfId="40" applyNumberFormat="1" applyFont="1">
      <alignment/>
      <protection/>
    </xf>
    <xf numFmtId="2" fontId="2" fillId="0" borderId="10" xfId="40" applyNumberFormat="1" applyFont="1" applyBorder="1" applyAlignment="1" applyProtection="1">
      <alignment horizontal="center" vertical="center" wrapText="1"/>
      <protection/>
    </xf>
    <xf numFmtId="2" fontId="2" fillId="0" borderId="12" xfId="40" applyNumberFormat="1" applyFont="1" applyBorder="1" applyAlignment="1" applyProtection="1">
      <alignment horizontal="center" vertical="center" wrapText="1"/>
      <protection/>
    </xf>
    <xf numFmtId="2" fontId="2" fillId="0" borderId="11" xfId="40" applyNumberFormat="1" applyFont="1" applyBorder="1" applyAlignment="1" applyProtection="1">
      <alignment horizontal="center" vertical="center" wrapText="1"/>
      <protection/>
    </xf>
    <xf numFmtId="0" fontId="2" fillId="0" borderId="12" xfId="40" applyNumberFormat="1" applyFont="1" applyFill="1" applyBorder="1" applyAlignment="1" applyProtection="1">
      <alignment horizontal="center" vertical="center" wrapText="1"/>
      <protection/>
    </xf>
    <xf numFmtId="2" fontId="10" fillId="0" borderId="0" xfId="40" applyNumberFormat="1" applyFont="1" applyAlignment="1">
      <alignment vertical="center"/>
      <protection/>
    </xf>
    <xf numFmtId="2" fontId="2" fillId="0" borderId="0" xfId="40" applyNumberFormat="1" applyFont="1" applyAlignment="1">
      <alignment vertical="center"/>
      <protection/>
    </xf>
    <xf numFmtId="49" fontId="2" fillId="33" borderId="0" xfId="40" applyNumberFormat="1" applyFont="1" applyFill="1" applyBorder="1" applyAlignment="1" applyProtection="1">
      <alignment horizontal="left" vertical="center"/>
      <protection/>
    </xf>
    <xf numFmtId="2" fontId="10" fillId="33" borderId="0" xfId="40" applyNumberFormat="1" applyFont="1" applyFill="1">
      <alignment/>
      <protection/>
    </xf>
    <xf numFmtId="0" fontId="3" fillId="33" borderId="0" xfId="40" applyFill="1">
      <alignment/>
      <protection/>
    </xf>
    <xf numFmtId="2" fontId="10" fillId="0" borderId="0" xfId="40" applyNumberFormat="1" applyFont="1" applyBorder="1">
      <alignment/>
      <protection/>
    </xf>
    <xf numFmtId="0" fontId="3" fillId="0" borderId="0" xfId="40" applyBorder="1">
      <alignment/>
      <protection/>
    </xf>
    <xf numFmtId="49" fontId="9" fillId="33" borderId="15" xfId="40" applyNumberFormat="1" applyFont="1" applyFill="1" applyBorder="1" applyAlignment="1" applyProtection="1">
      <alignment horizontal="center" vertical="center"/>
      <protection/>
    </xf>
    <xf numFmtId="0" fontId="2" fillId="0" borderId="0" xfId="52">
      <alignment vertical="center"/>
      <protection/>
    </xf>
    <xf numFmtId="0" fontId="8" fillId="0" borderId="0" xfId="40" applyFont="1" applyFill="1" applyAlignment="1">
      <alignment horizontal="right" vertical="center"/>
      <protection/>
    </xf>
    <xf numFmtId="0" fontId="2" fillId="0" borderId="0" xfId="52" applyAlignment="1">
      <alignment horizontal="center" vertical="center"/>
      <protection/>
    </xf>
    <xf numFmtId="0" fontId="11" fillId="0" borderId="0" xfId="40" applyFont="1" applyAlignment="1">
      <alignment horizontal="center" vertical="center"/>
      <protection/>
    </xf>
    <xf numFmtId="2" fontId="10" fillId="0" borderId="15" xfId="40" applyNumberFormat="1" applyFont="1" applyBorder="1" applyAlignment="1" applyProtection="1">
      <alignment horizontal="left"/>
      <protection/>
    </xf>
    <xf numFmtId="2" fontId="10" fillId="0" borderId="15" xfId="40" applyNumberFormat="1" applyFont="1" applyBorder="1">
      <alignment/>
      <protection/>
    </xf>
    <xf numFmtId="2" fontId="10" fillId="0" borderId="0" xfId="40" applyNumberFormat="1" applyFont="1" applyAlignment="1" applyProtection="1">
      <alignment horizontal="left"/>
      <protection/>
    </xf>
    <xf numFmtId="0" fontId="2" fillId="0" borderId="0" xfId="40" applyFont="1" applyAlignment="1">
      <alignment vertical="center"/>
      <protection/>
    </xf>
    <xf numFmtId="0" fontId="11" fillId="0" borderId="0" xfId="40" applyFont="1" applyAlignment="1">
      <alignment vertical="center"/>
      <protection/>
    </xf>
    <xf numFmtId="2" fontId="2" fillId="0" borderId="11" xfId="40" applyNumberFormat="1" applyFont="1" applyFill="1" applyBorder="1" applyAlignment="1" applyProtection="1">
      <alignment horizontal="center" vertical="center" wrapText="1"/>
      <protection/>
    </xf>
    <xf numFmtId="2" fontId="2" fillId="0" borderId="11" xfId="40" applyNumberFormat="1" applyFont="1" applyBorder="1" applyAlignment="1">
      <alignment horizontal="center" vertical="center" wrapText="1"/>
      <protection/>
    </xf>
    <xf numFmtId="2" fontId="2" fillId="0" borderId="0" xfId="40" applyNumberFormat="1" applyFont="1">
      <alignment/>
      <protection/>
    </xf>
    <xf numFmtId="184" fontId="2" fillId="0" borderId="16" xfId="40" applyNumberFormat="1" applyFont="1" applyFill="1" applyBorder="1" applyAlignment="1">
      <alignment vertical="center" wrapText="1"/>
      <protection/>
    </xf>
    <xf numFmtId="0" fontId="2" fillId="33" borderId="0" xfId="40" applyFont="1" applyFill="1" applyAlignment="1">
      <alignment vertical="center"/>
      <protection/>
    </xf>
    <xf numFmtId="184" fontId="9" fillId="0" borderId="17" xfId="40" applyNumberFormat="1" applyFont="1" applyFill="1" applyBorder="1" applyAlignment="1">
      <alignment vertical="center" wrapText="1"/>
      <protection/>
    </xf>
    <xf numFmtId="0" fontId="2" fillId="0" borderId="0" xfId="40" applyFont="1">
      <alignment/>
      <protection/>
    </xf>
    <xf numFmtId="0" fontId="2" fillId="0" borderId="0" xfId="40" applyFont="1" applyAlignment="1" applyProtection="1">
      <alignment horizontal="left"/>
      <protection/>
    </xf>
    <xf numFmtId="0" fontId="11" fillId="0" borderId="0" xfId="40" applyFont="1">
      <alignment/>
      <protection/>
    </xf>
    <xf numFmtId="49" fontId="9" fillId="33" borderId="14" xfId="40" applyNumberFormat="1" applyFont="1" applyFill="1" applyBorder="1" applyAlignment="1" applyProtection="1">
      <alignment horizontal="center" vertical="center"/>
      <protection/>
    </xf>
    <xf numFmtId="0" fontId="8" fillId="0" borderId="0" xfId="40" applyFont="1" applyBorder="1" applyAlignment="1">
      <alignment horizontal="right"/>
      <protection/>
    </xf>
    <xf numFmtId="0" fontId="2" fillId="0" borderId="0" xfId="40" applyFont="1" applyBorder="1">
      <alignment/>
      <protection/>
    </xf>
    <xf numFmtId="0" fontId="2" fillId="0" borderId="18" xfId="52" applyFont="1" applyBorder="1" applyAlignment="1">
      <alignment horizontal="center" vertical="center"/>
      <protection/>
    </xf>
    <xf numFmtId="0" fontId="2" fillId="0" borderId="19" xfId="52" applyFont="1" applyBorder="1" applyAlignment="1">
      <alignment horizontal="center" vertical="center"/>
      <protection/>
    </xf>
    <xf numFmtId="0" fontId="2" fillId="0" borderId="20" xfId="52" applyFont="1" applyBorder="1" applyAlignment="1">
      <alignment horizontal="center" vertical="center"/>
      <protection/>
    </xf>
    <xf numFmtId="0" fontId="2" fillId="0" borderId="21" xfId="52" applyFont="1" applyBorder="1" applyAlignment="1">
      <alignment horizontal="center" vertical="center"/>
      <protection/>
    </xf>
    <xf numFmtId="0" fontId="2" fillId="0" borderId="0" xfId="52" applyFont="1">
      <alignment vertical="center"/>
      <protection/>
    </xf>
    <xf numFmtId="0" fontId="2" fillId="0" borderId="22" xfId="52" applyFont="1" applyBorder="1">
      <alignment vertical="center"/>
      <protection/>
    </xf>
    <xf numFmtId="0" fontId="2" fillId="0" borderId="16" xfId="52" applyFont="1" applyBorder="1">
      <alignment vertical="center"/>
      <protection/>
    </xf>
    <xf numFmtId="0" fontId="2" fillId="0" borderId="23" xfId="52" applyFont="1" applyBorder="1">
      <alignment vertical="center"/>
      <protection/>
    </xf>
    <xf numFmtId="0" fontId="2" fillId="0" borderId="24" xfId="52" applyFont="1" applyBorder="1">
      <alignment vertical="center"/>
      <protection/>
    </xf>
    <xf numFmtId="0" fontId="2" fillId="0" borderId="15" xfId="52" applyFont="1" applyBorder="1">
      <alignment vertical="center"/>
      <protection/>
    </xf>
    <xf numFmtId="0" fontId="2" fillId="0" borderId="25" xfId="52" applyFont="1" applyBorder="1">
      <alignment vertical="center"/>
      <protection/>
    </xf>
    <xf numFmtId="0" fontId="2" fillId="0" borderId="17" xfId="52" applyFont="1" applyBorder="1">
      <alignment vertical="center"/>
      <protection/>
    </xf>
    <xf numFmtId="186" fontId="2" fillId="33" borderId="13" xfId="45" applyNumberFormat="1" applyFont="1" applyFill="1" applyBorder="1" applyAlignment="1" applyProtection="1">
      <alignment vertical="center" wrapText="1"/>
      <protection/>
    </xf>
    <xf numFmtId="186" fontId="2" fillId="33" borderId="13" xfId="40" applyNumberFormat="1" applyFont="1" applyFill="1" applyBorder="1" applyAlignment="1" applyProtection="1">
      <alignment vertical="center" wrapText="1"/>
      <protection/>
    </xf>
    <xf numFmtId="187" fontId="2" fillId="0" borderId="13" xfId="45" applyNumberFormat="1" applyFont="1" applyFill="1" applyBorder="1" applyAlignment="1">
      <alignment vertical="center" wrapText="1"/>
      <protection/>
    </xf>
    <xf numFmtId="187" fontId="2" fillId="0" borderId="0" xfId="45" applyNumberFormat="1" applyFont="1" applyFill="1" applyBorder="1" applyAlignment="1">
      <alignment vertical="center" wrapText="1"/>
      <protection/>
    </xf>
    <xf numFmtId="186" fontId="9" fillId="33" borderId="14" xfId="45" applyNumberFormat="1" applyFont="1" applyFill="1" applyBorder="1" applyAlignment="1" applyProtection="1">
      <alignment horizontal="right" vertical="center" wrapText="1"/>
      <protection/>
    </xf>
    <xf numFmtId="187" fontId="9" fillId="0" borderId="14" xfId="45" applyNumberFormat="1" applyFont="1" applyFill="1" applyBorder="1" applyAlignment="1">
      <alignment horizontal="right" vertical="center" wrapText="1"/>
      <protection/>
    </xf>
    <xf numFmtId="187" fontId="9" fillId="0" borderId="15" xfId="45" applyNumberFormat="1" applyFont="1" applyFill="1" applyBorder="1" applyAlignment="1">
      <alignment horizontal="right" vertical="center" wrapText="1"/>
      <protection/>
    </xf>
    <xf numFmtId="186" fontId="2" fillId="33" borderId="16" xfId="40" applyNumberFormat="1" applyFont="1" applyFill="1" applyBorder="1" applyAlignment="1" applyProtection="1">
      <alignment vertical="center" wrapText="1"/>
      <protection/>
    </xf>
    <xf numFmtId="186" fontId="2" fillId="33" borderId="22" xfId="40" applyNumberFormat="1" applyFont="1" applyFill="1" applyBorder="1" applyAlignment="1" applyProtection="1">
      <alignment vertical="center" wrapText="1"/>
      <protection/>
    </xf>
    <xf numFmtId="186" fontId="9" fillId="33" borderId="17" xfId="40" applyNumberFormat="1" applyFont="1" applyFill="1" applyBorder="1" applyAlignment="1" applyProtection="1">
      <alignment vertical="center" wrapText="1"/>
      <protection/>
    </xf>
    <xf numFmtId="186" fontId="9" fillId="33" borderId="25" xfId="40" applyNumberFormat="1" applyFont="1" applyFill="1" applyBorder="1" applyAlignment="1" applyProtection="1">
      <alignment vertical="center" wrapText="1"/>
      <protection/>
    </xf>
    <xf numFmtId="186" fontId="2" fillId="0" borderId="22" xfId="52" applyNumberFormat="1" applyFont="1" applyBorder="1">
      <alignment vertical="center"/>
      <protection/>
    </xf>
    <xf numFmtId="186" fontId="2" fillId="0" borderId="26" xfId="52" applyNumberFormat="1" applyFont="1" applyBorder="1">
      <alignment vertical="center"/>
      <protection/>
    </xf>
    <xf numFmtId="186" fontId="2" fillId="0" borderId="16" xfId="52" applyNumberFormat="1" applyFont="1" applyBorder="1">
      <alignment vertical="center"/>
      <protection/>
    </xf>
    <xf numFmtId="186" fontId="2" fillId="0" borderId="24" xfId="52" applyNumberFormat="1" applyFont="1" applyBorder="1">
      <alignment vertical="center"/>
      <protection/>
    </xf>
    <xf numFmtId="186" fontId="2" fillId="0" borderId="17" xfId="52" applyNumberFormat="1" applyFont="1" applyBorder="1">
      <alignment vertical="center"/>
      <protection/>
    </xf>
    <xf numFmtId="187" fontId="2" fillId="0" borderId="13" xfId="40" applyNumberFormat="1" applyFont="1" applyFill="1" applyBorder="1" applyAlignment="1" applyProtection="1">
      <alignment vertical="center" wrapText="1"/>
      <protection/>
    </xf>
    <xf numFmtId="187" fontId="2" fillId="0" borderId="16" xfId="40" applyNumberFormat="1" applyFont="1" applyFill="1" applyBorder="1" applyAlignment="1" applyProtection="1">
      <alignment vertical="center" wrapText="1"/>
      <protection/>
    </xf>
    <xf numFmtId="187" fontId="9" fillId="0" borderId="17" xfId="40" applyNumberFormat="1" applyFont="1" applyFill="1" applyBorder="1" applyAlignment="1" applyProtection="1">
      <alignment vertical="center" wrapText="1"/>
      <protection/>
    </xf>
    <xf numFmtId="186" fontId="2" fillId="0" borderId="25" xfId="52" applyNumberFormat="1" applyFont="1" applyBorder="1">
      <alignment vertical="center"/>
      <protection/>
    </xf>
    <xf numFmtId="0" fontId="2" fillId="0" borderId="0" xfId="50" applyAlignment="1">
      <alignment vertical="center"/>
      <protection/>
    </xf>
    <xf numFmtId="0" fontId="2" fillId="0" borderId="0" xfId="50">
      <alignment/>
      <protection/>
    </xf>
    <xf numFmtId="0" fontId="4" fillId="0" borderId="0" xfId="50" applyNumberFormat="1" applyFont="1" applyFill="1" applyAlignment="1" applyProtection="1">
      <alignment horizontal="centerContinuous" vertical="center"/>
      <protection/>
    </xf>
    <xf numFmtId="0" fontId="2" fillId="0" borderId="0" xfId="52" applyFont="1" applyBorder="1">
      <alignment vertical="center"/>
      <protection/>
    </xf>
    <xf numFmtId="0" fontId="15" fillId="0" borderId="0" xfId="57" applyFont="1" applyFill="1">
      <alignment vertical="center"/>
      <protection/>
    </xf>
    <xf numFmtId="0" fontId="15" fillId="0" borderId="23" xfId="57" applyFont="1" applyFill="1" applyBorder="1" applyAlignment="1">
      <alignment vertical="center"/>
      <protection/>
    </xf>
    <xf numFmtId="0" fontId="20" fillId="0" borderId="0" xfId="54" applyNumberFormat="1" applyFont="1" applyFill="1" applyBorder="1" applyAlignment="1">
      <alignment/>
    </xf>
    <xf numFmtId="0" fontId="9" fillId="0" borderId="2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73" fillId="0" borderId="28" xfId="0" applyFont="1" applyFill="1" applyBorder="1" applyAlignment="1">
      <alignment horizontal="left" vertical="center" wrapText="1"/>
    </xf>
    <xf numFmtId="0" fontId="73" fillId="0" borderId="29" xfId="0" applyFont="1" applyFill="1" applyBorder="1" applyAlignment="1">
      <alignment horizontal="left" vertical="center" wrapText="1"/>
    </xf>
    <xf numFmtId="0" fontId="73" fillId="0" borderId="13" xfId="0" applyFont="1" applyFill="1" applyBorder="1" applyAlignment="1">
      <alignment horizontal="left" vertical="center" wrapText="1"/>
    </xf>
    <xf numFmtId="0" fontId="73" fillId="0" borderId="22" xfId="0" applyFont="1" applyFill="1" applyBorder="1" applyAlignment="1">
      <alignment horizontal="left" vertical="center" wrapText="1"/>
    </xf>
    <xf numFmtId="0" fontId="73" fillId="0" borderId="13" xfId="0" applyFont="1" applyFill="1" applyBorder="1" applyAlignment="1">
      <alignment horizontal="left" vertical="top" wrapText="1"/>
    </xf>
    <xf numFmtId="0" fontId="73" fillId="0" borderId="30" xfId="0" applyFont="1" applyFill="1" applyBorder="1" applyAlignment="1">
      <alignment horizontal="center" vertical="center" wrapText="1"/>
    </xf>
    <xf numFmtId="0" fontId="73" fillId="0" borderId="31" xfId="0" applyFont="1" applyFill="1" applyBorder="1" applyAlignment="1">
      <alignment horizontal="center" vertical="center" wrapText="1"/>
    </xf>
    <xf numFmtId="0" fontId="73" fillId="0" borderId="14" xfId="0" applyFont="1" applyFill="1" applyBorder="1" applyAlignment="1">
      <alignment horizontal="center" vertical="center" wrapText="1"/>
    </xf>
    <xf numFmtId="0" fontId="73" fillId="0" borderId="25" xfId="0" applyFont="1" applyFill="1" applyBorder="1" applyAlignment="1">
      <alignment horizontal="center" vertical="center" wrapText="1"/>
    </xf>
    <xf numFmtId="0" fontId="73" fillId="0" borderId="29" xfId="0" applyFont="1" applyFill="1" applyBorder="1" applyAlignment="1">
      <alignment horizontal="right" vertical="center" wrapText="1"/>
    </xf>
    <xf numFmtId="0" fontId="73" fillId="0" borderId="22" xfId="0" applyFont="1" applyFill="1" applyBorder="1" applyAlignment="1">
      <alignment horizontal="right" vertical="center" wrapText="1"/>
    </xf>
    <xf numFmtId="0" fontId="73" fillId="0" borderId="31" xfId="0" applyFont="1" applyFill="1" applyBorder="1" applyAlignment="1">
      <alignment horizontal="right" vertical="center" wrapText="1"/>
    </xf>
    <xf numFmtId="0" fontId="73" fillId="0" borderId="25" xfId="0" applyFont="1" applyFill="1" applyBorder="1" applyAlignment="1">
      <alignment horizontal="right" vertical="center" wrapText="1"/>
    </xf>
    <xf numFmtId="0" fontId="73" fillId="0" borderId="32" xfId="0" applyFont="1" applyFill="1" applyBorder="1" applyAlignment="1">
      <alignment horizontal="right" vertical="top" wrapText="1"/>
    </xf>
    <xf numFmtId="0" fontId="73" fillId="0" borderId="16" xfId="0" applyFont="1" applyFill="1" applyBorder="1" applyAlignment="1">
      <alignment horizontal="right" vertical="center" wrapText="1"/>
    </xf>
    <xf numFmtId="0" fontId="73" fillId="0" borderId="16" xfId="0" applyFont="1" applyFill="1" applyBorder="1" applyAlignment="1">
      <alignment horizontal="right" vertical="top" wrapText="1"/>
    </xf>
    <xf numFmtId="0" fontId="73" fillId="0" borderId="33" xfId="0" applyFont="1" applyFill="1" applyBorder="1" applyAlignment="1">
      <alignment horizontal="right" vertical="center" wrapText="1"/>
    </xf>
    <xf numFmtId="0" fontId="73" fillId="0" borderId="17" xfId="0" applyFont="1" applyFill="1" applyBorder="1" applyAlignment="1">
      <alignment horizontal="right" vertical="center" wrapText="1"/>
    </xf>
    <xf numFmtId="186" fontId="2" fillId="33" borderId="22" xfId="41" applyNumberFormat="1" applyFont="1" applyFill="1" applyBorder="1" applyAlignment="1" applyProtection="1">
      <alignment vertical="center" wrapText="1"/>
      <protection/>
    </xf>
    <xf numFmtId="186" fontId="73" fillId="0" borderId="29" xfId="0" applyNumberFormat="1" applyFont="1" applyFill="1" applyBorder="1" applyAlignment="1">
      <alignment horizontal="right" vertical="center" wrapText="1"/>
    </xf>
    <xf numFmtId="186" fontId="73" fillId="0" borderId="22" xfId="0" applyNumberFormat="1" applyFont="1" applyFill="1" applyBorder="1" applyAlignment="1">
      <alignment horizontal="right" vertical="center" wrapText="1"/>
    </xf>
    <xf numFmtId="186" fontId="73" fillId="0" borderId="22" xfId="0" applyNumberFormat="1" applyFont="1" applyFill="1" applyBorder="1" applyAlignment="1">
      <alignment horizontal="right" vertical="top" wrapText="1"/>
    </xf>
    <xf numFmtId="186" fontId="73" fillId="0" borderId="31" xfId="0" applyNumberFormat="1" applyFont="1" applyFill="1" applyBorder="1" applyAlignment="1">
      <alignment horizontal="right" vertical="center" wrapText="1"/>
    </xf>
    <xf numFmtId="186" fontId="73" fillId="0" borderId="32" xfId="0" applyNumberFormat="1" applyFont="1" applyFill="1" applyBorder="1" applyAlignment="1">
      <alignment horizontal="right" vertical="top" wrapText="1"/>
    </xf>
    <xf numFmtId="186" fontId="73" fillId="0" borderId="16" xfId="0" applyNumberFormat="1" applyFont="1" applyFill="1" applyBorder="1" applyAlignment="1">
      <alignment horizontal="right" vertical="center" wrapText="1"/>
    </xf>
    <xf numFmtId="186" fontId="73" fillId="0" borderId="16" xfId="0" applyNumberFormat="1" applyFont="1" applyFill="1" applyBorder="1" applyAlignment="1">
      <alignment horizontal="right" vertical="top" wrapText="1"/>
    </xf>
    <xf numFmtId="186" fontId="73" fillId="0" borderId="33" xfId="0" applyNumberFormat="1" applyFont="1" applyFill="1" applyBorder="1" applyAlignment="1">
      <alignment horizontal="right" vertical="center" wrapText="1"/>
    </xf>
    <xf numFmtId="186" fontId="73" fillId="0" borderId="25" xfId="0" applyNumberFormat="1" applyFont="1" applyFill="1" applyBorder="1" applyAlignment="1">
      <alignment horizontal="right" vertical="center" wrapText="1"/>
    </xf>
    <xf numFmtId="186" fontId="73" fillId="0" borderId="17" xfId="0" applyNumberFormat="1" applyFont="1" applyFill="1" applyBorder="1" applyAlignment="1">
      <alignment horizontal="right" vertical="center" wrapText="1"/>
    </xf>
    <xf numFmtId="0" fontId="22" fillId="0" borderId="0" xfId="57" applyFont="1" applyFill="1">
      <alignment vertical="center"/>
      <protection/>
    </xf>
    <xf numFmtId="0" fontId="21" fillId="33" borderId="0" xfId="54" applyFont="1" applyFill="1" applyBorder="1" applyAlignment="1">
      <alignment horizontal="right" vertical="top" wrapText="1"/>
    </xf>
    <xf numFmtId="0" fontId="24" fillId="33" borderId="34" xfId="54" applyNumberFormat="1" applyFont="1" applyFill="1" applyBorder="1" applyAlignment="1">
      <alignment horizontal="center" vertical="center" wrapText="1"/>
    </xf>
    <xf numFmtId="0" fontId="24" fillId="33" borderId="35" xfId="54" applyNumberFormat="1" applyFont="1" applyFill="1" applyBorder="1" applyAlignment="1">
      <alignment horizontal="center" vertical="center" wrapText="1"/>
    </xf>
    <xf numFmtId="0" fontId="24" fillId="33" borderId="36" xfId="54" applyNumberFormat="1" applyFont="1" applyFill="1" applyBorder="1" applyAlignment="1">
      <alignment horizontal="center" vertical="center" wrapText="1"/>
    </xf>
    <xf numFmtId="0" fontId="24" fillId="33" borderId="37" xfId="54" applyNumberFormat="1" applyFont="1" applyFill="1" applyBorder="1" applyAlignment="1">
      <alignment horizontal="center" vertical="center" wrapText="1"/>
    </xf>
    <xf numFmtId="0" fontId="24" fillId="33" borderId="38" xfId="54" applyNumberFormat="1" applyFont="1" applyFill="1" applyBorder="1" applyAlignment="1">
      <alignment horizontal="center" vertical="center" wrapText="1"/>
    </xf>
    <xf numFmtId="0" fontId="21" fillId="33" borderId="39" xfId="54" applyNumberFormat="1" applyFont="1" applyFill="1" applyBorder="1" applyAlignment="1">
      <alignment horizontal="left" vertical="top" wrapText="1"/>
    </xf>
    <xf numFmtId="189" fontId="21" fillId="33" borderId="40" xfId="54" applyNumberFormat="1" applyFont="1" applyFill="1" applyBorder="1" applyAlignment="1">
      <alignment horizontal="right" vertical="top" wrapText="1"/>
    </xf>
    <xf numFmtId="0" fontId="21" fillId="33" borderId="40" xfId="54" applyNumberFormat="1" applyFont="1" applyFill="1" applyBorder="1" applyAlignment="1">
      <alignment horizontal="right" vertical="top" wrapText="1"/>
    </xf>
    <xf numFmtId="0" fontId="21" fillId="33" borderId="37" xfId="54" applyNumberFormat="1" applyFont="1" applyFill="1" applyBorder="1" applyAlignment="1">
      <alignment horizontal="left" vertical="center" wrapText="1"/>
    </xf>
    <xf numFmtId="0" fontId="21" fillId="33" borderId="41" xfId="54" applyNumberFormat="1" applyFont="1" applyFill="1" applyBorder="1" applyAlignment="1">
      <alignment horizontal="left" vertical="center" wrapText="1"/>
    </xf>
    <xf numFmtId="0" fontId="5" fillId="0" borderId="0" xfId="50" applyFont="1" applyAlignment="1">
      <alignment vertical="center"/>
      <protection/>
    </xf>
    <xf numFmtId="0" fontId="5" fillId="0" borderId="0" xfId="49" applyNumberFormat="1" applyFont="1" applyFill="1" applyBorder="1" applyAlignment="1" applyProtection="1">
      <alignment vertical="center"/>
      <protection/>
    </xf>
    <xf numFmtId="0" fontId="73" fillId="0" borderId="13" xfId="0" applyFont="1" applyFill="1" applyBorder="1" applyAlignment="1">
      <alignment horizontal="left" vertical="center" wrapText="1"/>
    </xf>
    <xf numFmtId="0" fontId="73" fillId="0" borderId="29" xfId="0" applyFont="1" applyFill="1" applyBorder="1" applyAlignment="1">
      <alignment horizontal="left" vertical="center" wrapText="1"/>
    </xf>
    <xf numFmtId="0" fontId="73" fillId="0" borderId="22" xfId="0" applyFont="1" applyFill="1" applyBorder="1" applyAlignment="1">
      <alignment horizontal="left" vertical="center" wrapText="1"/>
    </xf>
    <xf numFmtId="0" fontId="16" fillId="33" borderId="41" xfId="54" applyNumberFormat="1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74" fillId="0" borderId="28" xfId="0" applyFont="1" applyFill="1" applyBorder="1" applyAlignment="1">
      <alignment horizontal="left" vertical="center" wrapText="1"/>
    </xf>
    <xf numFmtId="0" fontId="74" fillId="0" borderId="29" xfId="0" applyFont="1" applyFill="1" applyBorder="1" applyAlignment="1">
      <alignment horizontal="right" vertical="center" wrapText="1"/>
    </xf>
    <xf numFmtId="0" fontId="74" fillId="0" borderId="29" xfId="0" applyFont="1" applyFill="1" applyBorder="1" applyAlignment="1">
      <alignment horizontal="left" vertical="center" wrapText="1"/>
    </xf>
    <xf numFmtId="0" fontId="74" fillId="0" borderId="32" xfId="0" applyFont="1" applyFill="1" applyBorder="1" applyAlignment="1">
      <alignment horizontal="right" vertical="top" wrapText="1"/>
    </xf>
    <xf numFmtId="0" fontId="74" fillId="0" borderId="13" xfId="0" applyFont="1" applyFill="1" applyBorder="1" applyAlignment="1">
      <alignment horizontal="left" vertical="center" wrapText="1"/>
    </xf>
    <xf numFmtId="0" fontId="74" fillId="0" borderId="22" xfId="0" applyFont="1" applyFill="1" applyBorder="1" applyAlignment="1">
      <alignment horizontal="right" vertical="center" wrapText="1"/>
    </xf>
    <xf numFmtId="0" fontId="74" fillId="0" borderId="22" xfId="0" applyFont="1" applyFill="1" applyBorder="1" applyAlignment="1">
      <alignment horizontal="left" vertical="center" wrapText="1"/>
    </xf>
    <xf numFmtId="0" fontId="74" fillId="0" borderId="16" xfId="0" applyFont="1" applyFill="1" applyBorder="1" applyAlignment="1">
      <alignment horizontal="right" vertical="center" wrapText="1"/>
    </xf>
    <xf numFmtId="0" fontId="74" fillId="0" borderId="16" xfId="0" applyFont="1" applyFill="1" applyBorder="1" applyAlignment="1">
      <alignment horizontal="right" vertical="top" wrapText="1"/>
    </xf>
    <xf numFmtId="0" fontId="74" fillId="0" borderId="30" xfId="0" applyFont="1" applyFill="1" applyBorder="1" applyAlignment="1">
      <alignment horizontal="center" vertical="center" wrapText="1"/>
    </xf>
    <xf numFmtId="0" fontId="74" fillId="0" borderId="31" xfId="0" applyFont="1" applyFill="1" applyBorder="1" applyAlignment="1">
      <alignment horizontal="right" vertical="center" wrapText="1"/>
    </xf>
    <xf numFmtId="0" fontId="74" fillId="0" borderId="31" xfId="0" applyFont="1" applyFill="1" applyBorder="1" applyAlignment="1">
      <alignment horizontal="center" vertical="center" wrapText="1"/>
    </xf>
    <xf numFmtId="0" fontId="74" fillId="0" borderId="33" xfId="0" applyFont="1" applyFill="1" applyBorder="1" applyAlignment="1">
      <alignment horizontal="right" vertical="center" wrapText="1"/>
    </xf>
    <xf numFmtId="0" fontId="74" fillId="0" borderId="14" xfId="0" applyFont="1" applyFill="1" applyBorder="1" applyAlignment="1">
      <alignment horizontal="center" vertical="center" wrapText="1"/>
    </xf>
    <xf numFmtId="0" fontId="74" fillId="0" borderId="25" xfId="0" applyFont="1" applyFill="1" applyBorder="1" applyAlignment="1">
      <alignment horizontal="right" vertical="center" wrapText="1"/>
    </xf>
    <xf numFmtId="0" fontId="74" fillId="0" borderId="25" xfId="0" applyFont="1" applyFill="1" applyBorder="1" applyAlignment="1">
      <alignment horizontal="center" vertical="center" wrapText="1"/>
    </xf>
    <xf numFmtId="0" fontId="74" fillId="0" borderId="17" xfId="0" applyFont="1" applyFill="1" applyBorder="1" applyAlignment="1">
      <alignment horizontal="right" vertical="center" wrapText="1"/>
    </xf>
    <xf numFmtId="0" fontId="5" fillId="0" borderId="0" xfId="50" applyFont="1" applyAlignment="1">
      <alignment vertical="center"/>
      <protection/>
    </xf>
    <xf numFmtId="191" fontId="24" fillId="33" borderId="38" xfId="69" applyNumberFormat="1" applyFont="1" applyFill="1" applyBorder="1" applyAlignment="1">
      <alignment horizontal="center" vertical="center" wrapText="1"/>
    </xf>
    <xf numFmtId="191" fontId="21" fillId="33" borderId="40" xfId="69" applyNumberFormat="1" applyFont="1" applyFill="1" applyBorder="1" applyAlignment="1">
      <alignment horizontal="right" vertical="top" wrapText="1"/>
    </xf>
    <xf numFmtId="191" fontId="20" fillId="0" borderId="0" xfId="69" applyNumberFormat="1" applyFont="1" applyFill="1" applyBorder="1" applyAlignment="1">
      <alignment/>
    </xf>
    <xf numFmtId="0" fontId="21" fillId="34" borderId="39" xfId="54" applyNumberFormat="1" applyFont="1" applyFill="1" applyBorder="1" applyAlignment="1">
      <alignment horizontal="left" vertical="top" wrapText="1"/>
    </xf>
    <xf numFmtId="191" fontId="21" fillId="34" borderId="40" xfId="69" applyNumberFormat="1" applyFont="1" applyFill="1" applyBorder="1" applyAlignment="1">
      <alignment horizontal="right" vertical="top" wrapText="1"/>
    </xf>
    <xf numFmtId="189" fontId="21" fillId="34" borderId="40" xfId="54" applyNumberFormat="1" applyFont="1" applyFill="1" applyBorder="1" applyAlignment="1">
      <alignment horizontal="right" vertical="top" wrapText="1"/>
    </xf>
    <xf numFmtId="0" fontId="20" fillId="34" borderId="0" xfId="54" applyNumberFormat="1" applyFont="1" applyFill="1" applyBorder="1" applyAlignment="1">
      <alignment/>
    </xf>
    <xf numFmtId="0" fontId="21" fillId="34" borderId="39" xfId="54" applyNumberFormat="1" applyFont="1" applyFill="1" applyBorder="1" applyAlignment="1">
      <alignment horizontal="left" vertical="top" wrapText="1"/>
    </xf>
    <xf numFmtId="0" fontId="21" fillId="34" borderId="40" xfId="54" applyNumberFormat="1" applyFont="1" applyFill="1" applyBorder="1" applyAlignment="1">
      <alignment horizontal="right" vertical="top" wrapText="1"/>
    </xf>
    <xf numFmtId="0" fontId="21" fillId="35" borderId="39" xfId="54" applyNumberFormat="1" applyFont="1" applyFill="1" applyBorder="1" applyAlignment="1">
      <alignment horizontal="left" vertical="top" wrapText="1"/>
    </xf>
    <xf numFmtId="191" fontId="21" fillId="35" borderId="40" xfId="69" applyNumberFormat="1" applyFont="1" applyFill="1" applyBorder="1" applyAlignment="1">
      <alignment horizontal="right" vertical="top" wrapText="1"/>
    </xf>
    <xf numFmtId="189" fontId="21" fillId="35" borderId="40" xfId="54" applyNumberFormat="1" applyFont="1" applyFill="1" applyBorder="1" applyAlignment="1">
      <alignment horizontal="right" vertical="top" wrapText="1"/>
    </xf>
    <xf numFmtId="0" fontId="20" fillId="35" borderId="0" xfId="54" applyNumberFormat="1" applyFont="1" applyFill="1" applyBorder="1" applyAlignment="1">
      <alignment/>
    </xf>
    <xf numFmtId="0" fontId="26" fillId="33" borderId="42" xfId="56" applyNumberFormat="1" applyFont="1" applyFill="1" applyBorder="1" applyAlignment="1">
      <alignment horizontal="left" vertical="center" wrapText="1"/>
      <protection/>
    </xf>
    <xf numFmtId="186" fontId="26" fillId="33" borderId="43" xfId="56" applyNumberFormat="1" applyFont="1" applyFill="1" applyBorder="1" applyAlignment="1">
      <alignment horizontal="right" vertical="center" wrapText="1"/>
      <protection/>
    </xf>
    <xf numFmtId="186" fontId="26" fillId="33" borderId="44" xfId="56" applyNumberFormat="1" applyFont="1" applyFill="1" applyBorder="1" applyAlignment="1">
      <alignment horizontal="right" vertical="center" wrapText="1"/>
      <protection/>
    </xf>
    <xf numFmtId="192" fontId="26" fillId="33" borderId="45" xfId="56" applyNumberFormat="1" applyFont="1" applyFill="1" applyBorder="1" applyAlignment="1">
      <alignment horizontal="right" vertical="center" wrapText="1"/>
      <protection/>
    </xf>
    <xf numFmtId="186" fontId="21" fillId="33" borderId="37" xfId="54" applyNumberFormat="1" applyFont="1" applyFill="1" applyBorder="1" applyAlignment="1">
      <alignment horizontal="right" vertical="center" wrapText="1"/>
    </xf>
    <xf numFmtId="186" fontId="21" fillId="33" borderId="46" xfId="54" applyNumberFormat="1" applyFont="1" applyFill="1" applyBorder="1" applyAlignment="1">
      <alignment horizontal="right" vertical="center" wrapText="1"/>
    </xf>
    <xf numFmtId="186" fontId="26" fillId="33" borderId="47" xfId="56" applyNumberFormat="1" applyFont="1" applyFill="1" applyBorder="1" applyAlignment="1">
      <alignment horizontal="right" vertical="center" wrapText="1"/>
      <protection/>
    </xf>
    <xf numFmtId="186" fontId="26" fillId="33" borderId="48" xfId="56" applyNumberFormat="1" applyFont="1" applyFill="1" applyBorder="1" applyAlignment="1">
      <alignment horizontal="right" vertical="center" wrapText="1"/>
      <protection/>
    </xf>
    <xf numFmtId="0" fontId="21" fillId="33" borderId="38" xfId="54" applyNumberFormat="1" applyFont="1" applyFill="1" applyBorder="1" applyAlignment="1">
      <alignment horizontal="left" vertical="center" wrapText="1"/>
    </xf>
    <xf numFmtId="0" fontId="26" fillId="33" borderId="49" xfId="56" applyNumberFormat="1" applyFont="1" applyFill="1" applyBorder="1" applyAlignment="1">
      <alignment horizontal="left" vertical="center" wrapText="1"/>
      <protection/>
    </xf>
    <xf numFmtId="0" fontId="16" fillId="0" borderId="0" xfId="54" applyNumberFormat="1" applyFont="1" applyFill="1" applyBorder="1" applyAlignment="1">
      <alignment/>
    </xf>
    <xf numFmtId="0" fontId="21" fillId="35" borderId="39" xfId="54" applyNumberFormat="1" applyFont="1" applyFill="1" applyBorder="1" applyAlignment="1">
      <alignment horizontal="left" vertical="top" wrapText="1"/>
    </xf>
    <xf numFmtId="191" fontId="20" fillId="0" borderId="0" xfId="54" applyNumberFormat="1" applyFont="1" applyFill="1" applyBorder="1" applyAlignment="1">
      <alignment/>
    </xf>
    <xf numFmtId="0" fontId="21" fillId="33" borderId="37" xfId="54" applyNumberFormat="1" applyFont="1" applyFill="1" applyBorder="1" applyAlignment="1">
      <alignment horizontal="left" vertical="center" wrapText="1"/>
    </xf>
    <xf numFmtId="191" fontId="21" fillId="33" borderId="46" xfId="69" applyNumberFormat="1" applyFont="1" applyFill="1" applyBorder="1" applyAlignment="1">
      <alignment horizontal="right" vertical="center" wrapText="1"/>
    </xf>
    <xf numFmtId="191" fontId="21" fillId="33" borderId="50" xfId="69" applyNumberFormat="1" applyFont="1" applyFill="1" applyBorder="1" applyAlignment="1">
      <alignment horizontal="right" vertical="center" wrapText="1"/>
    </xf>
    <xf numFmtId="0" fontId="5" fillId="0" borderId="0" xfId="49" applyNumberFormat="1" applyFont="1" applyFill="1" applyBorder="1" applyAlignment="1" applyProtection="1">
      <alignment vertical="center"/>
      <protection/>
    </xf>
    <xf numFmtId="0" fontId="3" fillId="0" borderId="0" xfId="40" applyFont="1">
      <alignment/>
      <protection/>
    </xf>
    <xf numFmtId="0" fontId="3" fillId="0" borderId="0" xfId="40" applyFont="1" applyBorder="1">
      <alignment/>
      <protection/>
    </xf>
    <xf numFmtId="0" fontId="2" fillId="0" borderId="0" xfId="52" applyFont="1">
      <alignment vertical="center"/>
      <protection/>
    </xf>
    <xf numFmtId="0" fontId="8" fillId="0" borderId="0" xfId="40" applyFont="1" applyFill="1" applyAlignment="1">
      <alignment horizontal="right" vertical="center"/>
      <protection/>
    </xf>
    <xf numFmtId="0" fontId="2" fillId="0" borderId="18" xfId="52" applyFont="1" applyBorder="1" applyAlignment="1">
      <alignment horizontal="center" vertical="center"/>
      <protection/>
    </xf>
    <xf numFmtId="0" fontId="2" fillId="0" borderId="19" xfId="52" applyFont="1" applyBorder="1" applyAlignment="1">
      <alignment horizontal="center" vertical="center"/>
      <protection/>
    </xf>
    <xf numFmtId="0" fontId="2" fillId="0" borderId="20" xfId="52" applyFont="1" applyBorder="1" applyAlignment="1">
      <alignment horizontal="center" vertical="center"/>
      <protection/>
    </xf>
    <xf numFmtId="0" fontId="2" fillId="0" borderId="21" xfId="52" applyFont="1" applyBorder="1" applyAlignment="1">
      <alignment horizontal="center" vertical="center"/>
      <protection/>
    </xf>
    <xf numFmtId="0" fontId="75" fillId="0" borderId="28" xfId="0" applyFont="1" applyBorder="1" applyAlignment="1">
      <alignment vertical="center"/>
    </xf>
    <xf numFmtId="186" fontId="75" fillId="0" borderId="29" xfId="0" applyNumberFormat="1" applyFont="1" applyBorder="1" applyAlignment="1">
      <alignment vertical="center" wrapText="1"/>
    </xf>
    <xf numFmtId="0" fontId="75" fillId="0" borderId="29" xfId="0" applyFont="1" applyBorder="1" applyAlignment="1">
      <alignment vertical="center"/>
    </xf>
    <xf numFmtId="186" fontId="75" fillId="0" borderId="32" xfId="0" applyNumberFormat="1" applyFont="1" applyBorder="1" applyAlignment="1">
      <alignment vertical="center" wrapText="1"/>
    </xf>
    <xf numFmtId="0" fontId="75" fillId="0" borderId="13" xfId="0" applyFont="1" applyBorder="1" applyAlignment="1">
      <alignment horizontal="left" vertical="center" indent="1"/>
    </xf>
    <xf numFmtId="186" fontId="75" fillId="0" borderId="22" xfId="0" applyNumberFormat="1" applyFont="1" applyBorder="1" applyAlignment="1">
      <alignment vertical="center" wrapText="1"/>
    </xf>
    <xf numFmtId="0" fontId="75" fillId="0" borderId="22" xfId="0" applyFont="1" applyBorder="1" applyAlignment="1">
      <alignment horizontal="left" vertical="center" indent="1"/>
    </xf>
    <xf numFmtId="0" fontId="75" fillId="0" borderId="51" xfId="0" applyFont="1" applyBorder="1" applyAlignment="1">
      <alignment vertical="center"/>
    </xf>
    <xf numFmtId="186" fontId="75" fillId="0" borderId="26" xfId="0" applyNumberFormat="1" applyFont="1" applyBorder="1" applyAlignment="1">
      <alignment vertical="center" wrapText="1"/>
    </xf>
    <xf numFmtId="0" fontId="75" fillId="0" borderId="26" xfId="0" applyFont="1" applyBorder="1" applyAlignment="1">
      <alignment vertical="center"/>
    </xf>
    <xf numFmtId="186" fontId="75" fillId="0" borderId="24" xfId="0" applyNumberFormat="1" applyFont="1" applyBorder="1" applyAlignment="1">
      <alignment vertical="center" wrapText="1"/>
    </xf>
    <xf numFmtId="0" fontId="75" fillId="0" borderId="30" xfId="0" applyFont="1" applyBorder="1" applyAlignment="1">
      <alignment vertical="center"/>
    </xf>
    <xf numFmtId="186" fontId="75" fillId="0" borderId="31" xfId="0" applyNumberFormat="1" applyFont="1" applyBorder="1" applyAlignment="1">
      <alignment vertical="center" wrapText="1"/>
    </xf>
    <xf numFmtId="0" fontId="75" fillId="0" borderId="31" xfId="0" applyFont="1" applyBorder="1" applyAlignment="1">
      <alignment vertical="center"/>
    </xf>
    <xf numFmtId="186" fontId="75" fillId="0" borderId="33" xfId="0" applyNumberFormat="1" applyFont="1" applyBorder="1" applyAlignment="1">
      <alignment vertical="center" wrapText="1"/>
    </xf>
    <xf numFmtId="186" fontId="75" fillId="0" borderId="16" xfId="0" applyNumberFormat="1" applyFont="1" applyBorder="1" applyAlignment="1">
      <alignment vertical="center" wrapText="1"/>
    </xf>
    <xf numFmtId="0" fontId="75" fillId="0" borderId="14" xfId="0" applyFont="1" applyBorder="1" applyAlignment="1">
      <alignment horizontal="left" vertical="center" indent="1"/>
    </xf>
    <xf numFmtId="186" fontId="75" fillId="0" borderId="25" xfId="0" applyNumberFormat="1" applyFont="1" applyBorder="1" applyAlignment="1">
      <alignment vertical="center" wrapText="1"/>
    </xf>
    <xf numFmtId="0" fontId="75" fillId="0" borderId="25" xfId="0" applyFont="1" applyBorder="1" applyAlignment="1">
      <alignment horizontal="left" vertical="center" indent="1"/>
    </xf>
    <xf numFmtId="186" fontId="75" fillId="0" borderId="17" xfId="0" applyNumberFormat="1" applyFont="1" applyBorder="1" applyAlignment="1">
      <alignment vertical="center" wrapText="1"/>
    </xf>
    <xf numFmtId="0" fontId="5" fillId="0" borderId="0" xfId="51" applyNumberFormat="1" applyFont="1" applyFill="1" applyBorder="1" applyAlignment="1" applyProtection="1">
      <alignment vertical="center"/>
      <protection/>
    </xf>
    <xf numFmtId="0" fontId="16" fillId="0" borderId="0" xfId="57" applyFont="1" applyFill="1">
      <alignment vertical="center"/>
      <protection/>
    </xf>
    <xf numFmtId="0" fontId="2" fillId="0" borderId="0" xfId="57" applyFont="1" applyFill="1" applyAlignment="1">
      <alignment horizontal="right" vertical="center"/>
      <protection/>
    </xf>
    <xf numFmtId="0" fontId="28" fillId="0" borderId="45" xfId="57" applyNumberFormat="1" applyFont="1" applyFill="1" applyBorder="1" applyAlignment="1">
      <alignment horizontal="center" vertical="center" wrapText="1"/>
      <protection/>
    </xf>
    <xf numFmtId="0" fontId="8" fillId="0" borderId="45" xfId="74" applyNumberFormat="1" applyFont="1" applyFill="1" applyBorder="1" applyAlignment="1">
      <alignment horizontal="left" vertical="center"/>
    </xf>
    <xf numFmtId="186" fontId="8" fillId="0" borderId="45" xfId="57" applyNumberFormat="1" applyFont="1" applyFill="1" applyBorder="1" applyAlignment="1">
      <alignment horizontal="right" vertical="center"/>
      <protection/>
    </xf>
    <xf numFmtId="186" fontId="8" fillId="0" borderId="45" xfId="57" applyNumberFormat="1" applyFont="1" applyFill="1" applyBorder="1" applyAlignment="1" applyProtection="1">
      <alignment horizontal="right" vertical="center"/>
      <protection/>
    </xf>
    <xf numFmtId="0" fontId="8" fillId="0" borderId="52" xfId="74" applyNumberFormat="1" applyFont="1" applyFill="1" applyBorder="1" applyAlignment="1">
      <alignment horizontal="left" vertical="center"/>
    </xf>
    <xf numFmtId="0" fontId="8" fillId="0" borderId="53" xfId="74" applyNumberFormat="1" applyFont="1" applyFill="1" applyBorder="1" applyAlignment="1">
      <alignment horizontal="left" vertical="center"/>
    </xf>
    <xf numFmtId="0" fontId="8" fillId="0" borderId="54" xfId="74" applyNumberFormat="1" applyFont="1" applyFill="1" applyBorder="1" applyAlignment="1">
      <alignment vertical="center"/>
    </xf>
    <xf numFmtId="0" fontId="8" fillId="0" borderId="55" xfId="74" applyNumberFormat="1" applyFont="1" applyFill="1" applyBorder="1" applyAlignment="1">
      <alignment horizontal="left" vertical="center"/>
    </xf>
    <xf numFmtId="0" fontId="8" fillId="0" borderId="46" xfId="74" applyNumberFormat="1" applyFont="1" applyFill="1" applyBorder="1" applyAlignment="1">
      <alignment horizontal="left" vertical="center"/>
    </xf>
    <xf numFmtId="186" fontId="8" fillId="0" borderId="31" xfId="57" applyNumberFormat="1" applyFont="1" applyFill="1" applyBorder="1" applyAlignment="1" applyProtection="1">
      <alignment horizontal="right" vertical="center"/>
      <protection/>
    </xf>
    <xf numFmtId="0" fontId="8" fillId="0" borderId="45" xfId="74" applyNumberFormat="1" applyFont="1" applyFill="1" applyBorder="1" applyAlignment="1">
      <alignment vertical="center"/>
    </xf>
    <xf numFmtId="0" fontId="8" fillId="0" borderId="0" xfId="51" applyNumberFormat="1" applyFont="1" applyFill="1" applyAlignment="1" applyProtection="1">
      <alignment horizontal="right" vertical="center"/>
      <protection/>
    </xf>
    <xf numFmtId="0" fontId="3" fillId="35" borderId="0" xfId="40" applyFill="1">
      <alignment/>
      <protection/>
    </xf>
    <xf numFmtId="2" fontId="11" fillId="35" borderId="0" xfId="40" applyNumberFormat="1" applyFont="1" applyFill="1">
      <alignment/>
      <protection/>
    </xf>
    <xf numFmtId="2" fontId="2" fillId="35" borderId="11" xfId="40" applyNumberFormat="1" applyFont="1" applyFill="1" applyBorder="1" applyAlignment="1" applyProtection="1">
      <alignment horizontal="center" vertical="center" wrapText="1"/>
      <protection/>
    </xf>
    <xf numFmtId="186" fontId="2" fillId="35" borderId="22" xfId="40" applyNumberFormat="1" applyFont="1" applyFill="1" applyBorder="1" applyAlignment="1" applyProtection="1">
      <alignment vertical="center" wrapText="1"/>
      <protection/>
    </xf>
    <xf numFmtId="186" fontId="9" fillId="35" borderId="25" xfId="40" applyNumberFormat="1" applyFont="1" applyFill="1" applyBorder="1" applyAlignment="1" applyProtection="1">
      <alignment vertical="center" wrapText="1"/>
      <protection/>
    </xf>
    <xf numFmtId="193" fontId="21" fillId="33" borderId="40" xfId="0" applyNumberFormat="1" applyFont="1" applyFill="1" applyBorder="1" applyAlignment="1">
      <alignment horizontal="right" vertical="top" wrapText="1"/>
    </xf>
    <xf numFmtId="0" fontId="3" fillId="0" borderId="0" xfId="42">
      <alignment/>
      <protection/>
    </xf>
    <xf numFmtId="0" fontId="2" fillId="0" borderId="0" xfId="42" applyFont="1">
      <alignment/>
      <protection/>
    </xf>
    <xf numFmtId="0" fontId="2" fillId="0" borderId="0" xfId="42" applyFont="1" applyFill="1">
      <alignment/>
      <protection/>
    </xf>
    <xf numFmtId="0" fontId="2" fillId="0" borderId="0" xfId="42" applyFont="1" applyAlignment="1" applyProtection="1">
      <alignment horizontal="left"/>
      <protection/>
    </xf>
    <xf numFmtId="0" fontId="11" fillId="0" borderId="0" xfId="42" applyFont="1">
      <alignment/>
      <protection/>
    </xf>
    <xf numFmtId="0" fontId="8" fillId="0" borderId="0" xfId="42" applyFont="1" applyFill="1" applyAlignment="1">
      <alignment horizontal="right" vertical="center"/>
      <protection/>
    </xf>
    <xf numFmtId="2" fontId="2" fillId="0" borderId="10" xfId="42" applyNumberFormat="1" applyFont="1" applyFill="1" applyBorder="1" applyAlignment="1" applyProtection="1">
      <alignment horizontal="center" vertical="center" wrapText="1"/>
      <protection/>
    </xf>
    <xf numFmtId="0" fontId="2" fillId="0" borderId="11" xfId="46" applyNumberFormat="1" applyFont="1" applyFill="1" applyBorder="1" applyAlignment="1" applyProtection="1">
      <alignment horizontal="center" vertical="center" wrapText="1"/>
      <protection/>
    </xf>
    <xf numFmtId="0" fontId="2" fillId="0" borderId="0" xfId="42" applyFont="1" applyAlignment="1">
      <alignment vertical="center"/>
      <protection/>
    </xf>
    <xf numFmtId="49" fontId="2" fillId="33" borderId="0" xfId="42" applyNumberFormat="1" applyFont="1" applyFill="1" applyBorder="1" applyAlignment="1" applyProtection="1">
      <alignment horizontal="left" vertical="center"/>
      <protection/>
    </xf>
    <xf numFmtId="186" fontId="2" fillId="33" borderId="22" xfId="42" applyNumberFormat="1" applyFont="1" applyFill="1" applyBorder="1" applyAlignment="1" applyProtection="1">
      <alignment vertical="center"/>
      <protection/>
    </xf>
    <xf numFmtId="187" fontId="2" fillId="0" borderId="16" xfId="42" applyNumberFormat="1" applyFont="1" applyFill="1" applyBorder="1" applyAlignment="1">
      <alignment horizontal="right" vertical="center"/>
      <protection/>
    </xf>
    <xf numFmtId="49" fontId="3" fillId="33" borderId="0" xfId="42" applyNumberFormat="1" applyFont="1" applyFill="1" applyAlignment="1" applyProtection="1">
      <alignment vertical="center"/>
      <protection/>
    </xf>
    <xf numFmtId="49" fontId="9" fillId="33" borderId="14" xfId="42" applyNumberFormat="1" applyFont="1" applyFill="1" applyBorder="1" applyAlignment="1" applyProtection="1">
      <alignment horizontal="center" vertical="center"/>
      <protection/>
    </xf>
    <xf numFmtId="186" fontId="9" fillId="33" borderId="25" xfId="42" applyNumberFormat="1" applyFont="1" applyFill="1" applyBorder="1" applyAlignment="1" applyProtection="1">
      <alignment vertical="center"/>
      <protection/>
    </xf>
    <xf numFmtId="187" fontId="9" fillId="0" borderId="17" xfId="42" applyNumberFormat="1" applyFont="1" applyFill="1" applyBorder="1" applyAlignment="1">
      <alignment horizontal="right" vertical="center"/>
      <protection/>
    </xf>
    <xf numFmtId="49" fontId="12" fillId="33" borderId="0" xfId="42" applyNumberFormat="1" applyFont="1" applyFill="1" applyAlignment="1" applyProtection="1">
      <alignment vertical="center"/>
      <protection/>
    </xf>
    <xf numFmtId="0" fontId="2" fillId="0" borderId="0" xfId="42" applyNumberFormat="1" applyFont="1" applyFill="1" applyAlignment="1" applyProtection="1">
      <alignment horizontal="left" wrapText="1"/>
      <protection/>
    </xf>
    <xf numFmtId="0" fontId="2" fillId="0" borderId="0" xfId="42" applyFont="1" applyFill="1" applyAlignment="1">
      <alignment vertical="center"/>
      <protection/>
    </xf>
    <xf numFmtId="0" fontId="3" fillId="0" borderId="0" xfId="42" applyFill="1" applyAlignment="1">
      <alignment vertical="center"/>
      <protection/>
    </xf>
    <xf numFmtId="0" fontId="3" fillId="0" borderId="0" xfId="42" applyFill="1">
      <alignment/>
      <protection/>
    </xf>
    <xf numFmtId="0" fontId="2" fillId="33" borderId="0" xfId="42" applyFont="1" applyFill="1" applyBorder="1">
      <alignment/>
      <protection/>
    </xf>
    <xf numFmtId="0" fontId="2" fillId="0" borderId="11" xfId="42" applyNumberFormat="1" applyFont="1" applyFill="1" applyBorder="1" applyAlignment="1" applyProtection="1">
      <alignment horizontal="center" vertical="center" wrapText="1"/>
      <protection/>
    </xf>
    <xf numFmtId="0" fontId="7" fillId="0" borderId="0" xfId="42" applyFont="1">
      <alignment/>
      <protection/>
    </xf>
    <xf numFmtId="0" fontId="7" fillId="0" borderId="0" xfId="42" applyFont="1" applyFill="1" applyBorder="1">
      <alignment/>
      <protection/>
    </xf>
    <xf numFmtId="0" fontId="7" fillId="0" borderId="0" xfId="42" applyFont="1" applyFill="1">
      <alignment/>
      <protection/>
    </xf>
    <xf numFmtId="186" fontId="2" fillId="0" borderId="16" xfId="42" applyNumberFormat="1" applyFont="1" applyFill="1" applyBorder="1" applyAlignment="1" applyProtection="1">
      <alignment vertical="center" wrapText="1"/>
      <protection/>
    </xf>
    <xf numFmtId="185" fontId="2" fillId="0" borderId="16" xfId="42" applyNumberFormat="1" applyFont="1" applyFill="1" applyBorder="1" applyAlignment="1">
      <alignment horizontal="right" vertical="center"/>
      <protection/>
    </xf>
    <xf numFmtId="49" fontId="2" fillId="33" borderId="0" xfId="42" applyNumberFormat="1" applyFont="1" applyFill="1" applyAlignment="1" applyProtection="1">
      <alignment vertical="center"/>
      <protection/>
    </xf>
    <xf numFmtId="49" fontId="2" fillId="33" borderId="0" xfId="42" applyNumberFormat="1" applyFont="1" applyFill="1" applyBorder="1" applyAlignment="1" applyProtection="1">
      <alignment horizontal="left" vertical="center" indent="1"/>
      <protection/>
    </xf>
    <xf numFmtId="186" fontId="2" fillId="0" borderId="22" xfId="42" applyNumberFormat="1" applyFont="1" applyFill="1" applyBorder="1" applyAlignment="1" applyProtection="1">
      <alignment vertical="center" wrapText="1"/>
      <protection/>
    </xf>
    <xf numFmtId="186" fontId="9" fillId="0" borderId="25" xfId="42" applyNumberFormat="1" applyFont="1" applyFill="1" applyBorder="1" applyAlignment="1" applyProtection="1">
      <alignment vertical="center" wrapText="1"/>
      <protection/>
    </xf>
    <xf numFmtId="185" fontId="9" fillId="0" borderId="17" xfId="42" applyNumberFormat="1" applyFont="1" applyFill="1" applyBorder="1" applyAlignment="1">
      <alignment horizontal="right" vertical="center"/>
      <protection/>
    </xf>
    <xf numFmtId="49" fontId="9" fillId="33" borderId="0" xfId="42" applyNumberFormat="1" applyFont="1" applyFill="1" applyAlignment="1" applyProtection="1">
      <alignment vertical="center"/>
      <protection/>
    </xf>
    <xf numFmtId="49" fontId="9" fillId="33" borderId="23" xfId="42" applyNumberFormat="1" applyFont="1" applyFill="1" applyBorder="1" applyAlignment="1" applyProtection="1">
      <alignment vertical="center"/>
      <protection/>
    </xf>
    <xf numFmtId="0" fontId="3" fillId="0" borderId="0" xfId="42" applyBorder="1">
      <alignment/>
      <protection/>
    </xf>
    <xf numFmtId="0" fontId="8" fillId="0" borderId="0" xfId="42" applyFont="1" applyBorder="1" applyAlignment="1">
      <alignment horizontal="right"/>
      <protection/>
    </xf>
    <xf numFmtId="2" fontId="2" fillId="0" borderId="11" xfId="42" applyNumberFormat="1" applyFont="1" applyBorder="1" applyAlignment="1" applyProtection="1">
      <alignment horizontal="center" vertical="center" wrapText="1"/>
      <protection/>
    </xf>
    <xf numFmtId="2" fontId="2" fillId="0" borderId="11" xfId="42" applyNumberFormat="1" applyFont="1" applyFill="1" applyBorder="1" applyAlignment="1" applyProtection="1">
      <alignment horizontal="center" vertical="center" wrapText="1"/>
      <protection/>
    </xf>
    <xf numFmtId="2" fontId="2" fillId="0" borderId="11" xfId="42" applyNumberFormat="1" applyFont="1" applyBorder="1" applyAlignment="1">
      <alignment horizontal="center" vertical="center" wrapText="1"/>
      <protection/>
    </xf>
    <xf numFmtId="186" fontId="2" fillId="33" borderId="22" xfId="42" applyNumberFormat="1" applyFont="1" applyFill="1" applyBorder="1" applyAlignment="1" applyProtection="1">
      <alignment vertical="center" wrapText="1"/>
      <protection/>
    </xf>
    <xf numFmtId="185" fontId="2" fillId="0" borderId="16" xfId="42" applyNumberFormat="1" applyFont="1" applyFill="1" applyBorder="1" applyAlignment="1" applyProtection="1">
      <alignment horizontal="right" vertical="center" wrapText="1"/>
      <protection/>
    </xf>
    <xf numFmtId="186" fontId="9" fillId="33" borderId="25" xfId="42" applyNumberFormat="1" applyFont="1" applyFill="1" applyBorder="1" applyAlignment="1" applyProtection="1">
      <alignment vertical="center" wrapText="1"/>
      <protection/>
    </xf>
    <xf numFmtId="185" fontId="9" fillId="0" borderId="17" xfId="42" applyNumberFormat="1" applyFont="1" applyFill="1" applyBorder="1" applyAlignment="1" applyProtection="1">
      <alignment horizontal="right" vertical="center" wrapText="1"/>
      <protection/>
    </xf>
    <xf numFmtId="0" fontId="2" fillId="0" borderId="0" xfId="42" applyNumberFormat="1" applyFont="1" applyFill="1" applyBorder="1" applyAlignment="1" applyProtection="1">
      <alignment horizontal="left" wrapText="1"/>
      <protection/>
    </xf>
    <xf numFmtId="0" fontId="2" fillId="0" borderId="0" xfId="42" applyFont="1" applyBorder="1">
      <alignment/>
      <protection/>
    </xf>
    <xf numFmtId="0" fontId="24" fillId="33" borderId="45" xfId="54" applyFont="1" applyFill="1" applyBorder="1" applyAlignment="1">
      <alignment horizontal="center" vertical="center" wrapText="1"/>
    </xf>
    <xf numFmtId="0" fontId="24" fillId="33" borderId="45" xfId="54" applyNumberFormat="1" applyFont="1" applyFill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/>
    </xf>
    <xf numFmtId="0" fontId="31" fillId="0" borderId="45" xfId="0" applyFont="1" applyBorder="1" applyAlignment="1">
      <alignment horizontal="justify"/>
    </xf>
    <xf numFmtId="0" fontId="32" fillId="0" borderId="45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1" fillId="0" borderId="45" xfId="0" applyFont="1" applyBorder="1" applyAlignment="1">
      <alignment horizontal="justify" wrapText="1"/>
    </xf>
    <xf numFmtId="0" fontId="36" fillId="0" borderId="0" xfId="0" applyNumberFormat="1" applyFont="1" applyFill="1" applyBorder="1" applyAlignment="1" applyProtection="1">
      <alignment vertical="center"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38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38" fillId="0" borderId="45" xfId="0" applyFont="1" applyBorder="1" applyAlignment="1">
      <alignment horizontal="center" vertical="center"/>
    </xf>
    <xf numFmtId="0" fontId="38" fillId="0" borderId="45" xfId="0" applyFont="1" applyBorder="1" applyAlignment="1">
      <alignment vertical="center"/>
    </xf>
    <xf numFmtId="186" fontId="38" fillId="0" borderId="45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38" fillId="0" borderId="45" xfId="0" applyFont="1" applyBorder="1" applyAlignment="1">
      <alignment horizontal="left" vertical="center"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8" xfId="0" applyFont="1" applyBorder="1" applyAlignment="1">
      <alignment vertical="center"/>
    </xf>
    <xf numFmtId="186" fontId="38" fillId="0" borderId="29" xfId="0" applyNumberFormat="1" applyFont="1" applyBorder="1" applyAlignment="1">
      <alignment vertical="center" wrapText="1"/>
    </xf>
    <xf numFmtId="0" fontId="38" fillId="0" borderId="29" xfId="0" applyFont="1" applyBorder="1" applyAlignment="1">
      <alignment vertical="center"/>
    </xf>
    <xf numFmtId="186" fontId="38" fillId="0" borderId="32" xfId="0" applyNumberFormat="1" applyFont="1" applyBorder="1" applyAlignment="1">
      <alignment vertical="center" wrapText="1"/>
    </xf>
    <xf numFmtId="0" fontId="38" fillId="0" borderId="13" xfId="0" applyFont="1" applyBorder="1" applyAlignment="1">
      <alignment horizontal="left" vertical="center"/>
    </xf>
    <xf numFmtId="186" fontId="38" fillId="0" borderId="22" xfId="0" applyNumberFormat="1" applyFont="1" applyBorder="1" applyAlignment="1">
      <alignment vertical="center" wrapText="1"/>
    </xf>
    <xf numFmtId="0" fontId="38" fillId="0" borderId="22" xfId="0" applyFont="1" applyBorder="1" applyAlignment="1">
      <alignment horizontal="left" vertical="center"/>
    </xf>
    <xf numFmtId="186" fontId="38" fillId="0" borderId="16" xfId="0" applyNumberFormat="1" applyFont="1" applyBorder="1" applyAlignment="1">
      <alignment vertical="center" wrapText="1"/>
    </xf>
    <xf numFmtId="0" fontId="38" fillId="0" borderId="51" xfId="0" applyFont="1" applyBorder="1" applyAlignment="1">
      <alignment vertical="center"/>
    </xf>
    <xf numFmtId="186" fontId="38" fillId="0" borderId="26" xfId="0" applyNumberFormat="1" applyFont="1" applyBorder="1" applyAlignment="1">
      <alignment vertical="center" wrapText="1"/>
    </xf>
    <xf numFmtId="0" fontId="38" fillId="0" borderId="26" xfId="0" applyFont="1" applyBorder="1" applyAlignment="1">
      <alignment vertical="center"/>
    </xf>
    <xf numFmtId="186" fontId="38" fillId="0" borderId="24" xfId="0" applyNumberFormat="1" applyFont="1" applyBorder="1" applyAlignment="1">
      <alignment vertical="center" wrapText="1"/>
    </xf>
    <xf numFmtId="0" fontId="38" fillId="0" borderId="30" xfId="0" applyFont="1" applyBorder="1" applyAlignment="1">
      <alignment vertical="center"/>
    </xf>
    <xf numFmtId="186" fontId="38" fillId="0" borderId="31" xfId="0" applyNumberFormat="1" applyFont="1" applyBorder="1" applyAlignment="1">
      <alignment vertical="center" wrapText="1"/>
    </xf>
    <xf numFmtId="0" fontId="38" fillId="0" borderId="31" xfId="0" applyFont="1" applyBorder="1" applyAlignment="1">
      <alignment vertical="center"/>
    </xf>
    <xf numFmtId="186" fontId="38" fillId="0" borderId="33" xfId="0" applyNumberFormat="1" applyFont="1" applyBorder="1" applyAlignment="1">
      <alignment vertical="center" wrapText="1"/>
    </xf>
    <xf numFmtId="0" fontId="38" fillId="0" borderId="14" xfId="0" applyFont="1" applyBorder="1" applyAlignment="1">
      <alignment horizontal="left" vertical="center"/>
    </xf>
    <xf numFmtId="186" fontId="38" fillId="0" borderId="25" xfId="0" applyNumberFormat="1" applyFont="1" applyBorder="1" applyAlignment="1">
      <alignment vertical="center" wrapText="1"/>
    </xf>
    <xf numFmtId="0" fontId="38" fillId="0" borderId="25" xfId="0" applyFont="1" applyBorder="1" applyAlignment="1">
      <alignment horizontal="left" vertical="center"/>
    </xf>
    <xf numFmtId="186" fontId="38" fillId="0" borderId="17" xfId="0" applyNumberFormat="1" applyFont="1" applyBorder="1" applyAlignment="1">
      <alignment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74" fillId="0" borderId="45" xfId="0" applyFont="1" applyFill="1" applyBorder="1" applyAlignment="1">
      <alignment horizontal="left" vertical="center" wrapText="1"/>
    </xf>
    <xf numFmtId="0" fontId="74" fillId="0" borderId="45" xfId="0" applyFont="1" applyFill="1" applyBorder="1" applyAlignment="1">
      <alignment horizontal="right" vertical="top" wrapText="1"/>
    </xf>
    <xf numFmtId="0" fontId="74" fillId="0" borderId="45" xfId="0" applyFont="1" applyFill="1" applyBorder="1" applyAlignment="1">
      <alignment horizontal="right" vertical="center" wrapText="1"/>
    </xf>
    <xf numFmtId="0" fontId="74" fillId="0" borderId="45" xfId="0" applyFont="1" applyFill="1" applyBorder="1" applyAlignment="1">
      <alignment horizontal="center" vertical="center" wrapText="1"/>
    </xf>
    <xf numFmtId="0" fontId="2" fillId="0" borderId="0" xfId="58">
      <alignment vertical="center"/>
      <protection/>
    </xf>
    <xf numFmtId="0" fontId="8" fillId="0" borderId="0" xfId="58" applyFont="1" applyAlignment="1">
      <alignment horizontal="right" vertical="center"/>
      <protection/>
    </xf>
    <xf numFmtId="0" fontId="28" fillId="0" borderId="45" xfId="58" applyFont="1" applyBorder="1" applyAlignment="1">
      <alignment horizontal="center" vertical="center"/>
      <protection/>
    </xf>
    <xf numFmtId="0" fontId="39" fillId="0" borderId="0" xfId="58" applyFont="1">
      <alignment vertical="center"/>
      <protection/>
    </xf>
    <xf numFmtId="0" fontId="8" fillId="0" borderId="45" xfId="58" applyFont="1" applyBorder="1" applyAlignment="1">
      <alignment horizontal="center" vertical="center"/>
      <protection/>
    </xf>
    <xf numFmtId="191" fontId="2" fillId="0" borderId="45" xfId="69" applyNumberFormat="1" applyFont="1" applyBorder="1" applyAlignment="1">
      <alignment vertical="center"/>
    </xf>
    <xf numFmtId="192" fontId="2" fillId="0" borderId="45" xfId="58" applyNumberFormat="1" applyBorder="1">
      <alignment vertical="center"/>
      <protection/>
    </xf>
    <xf numFmtId="0" fontId="8" fillId="0" borderId="45" xfId="58" applyFont="1" applyBorder="1">
      <alignment vertical="center"/>
      <protection/>
    </xf>
    <xf numFmtId="0" fontId="39" fillId="0" borderId="45" xfId="58" applyFont="1" applyBorder="1" applyAlignment="1">
      <alignment horizontal="center" vertical="center"/>
      <protection/>
    </xf>
    <xf numFmtId="0" fontId="35" fillId="0" borderId="45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 wrapText="1"/>
    </xf>
    <xf numFmtId="0" fontId="13" fillId="33" borderId="0" xfId="50" applyNumberFormat="1" applyFont="1" applyFill="1" applyAlignment="1" applyProtection="1">
      <alignment horizontal="center" vertical="center"/>
      <protection/>
    </xf>
    <xf numFmtId="0" fontId="14" fillId="0" borderId="0" xfId="50" applyFont="1" applyAlignment="1">
      <alignment horizontal="center" vertical="center"/>
      <protection/>
    </xf>
    <xf numFmtId="0" fontId="6" fillId="0" borderId="0" xfId="45" applyNumberFormat="1" applyFont="1" applyFill="1" applyAlignment="1" applyProtection="1">
      <alignment horizontal="center" vertical="center"/>
      <protection/>
    </xf>
    <xf numFmtId="2" fontId="6" fillId="0" borderId="0" xfId="40" applyNumberFormat="1" applyFont="1" applyFill="1" applyAlignment="1" applyProtection="1">
      <alignment horizontal="center" vertical="center"/>
      <protection/>
    </xf>
    <xf numFmtId="2" fontId="2" fillId="0" borderId="15" xfId="40" applyNumberFormat="1" applyFont="1" applyBorder="1" applyAlignment="1" applyProtection="1">
      <alignment horizontal="right" vertical="center"/>
      <protection/>
    </xf>
    <xf numFmtId="0" fontId="4" fillId="0" borderId="0" xfId="52" applyNumberFormat="1" applyFont="1" applyFill="1" applyAlignment="1" applyProtection="1">
      <alignment horizontal="center" vertical="center"/>
      <protection/>
    </xf>
    <xf numFmtId="0" fontId="4" fillId="0" borderId="0" xfId="52" applyNumberFormat="1" applyFont="1" applyFill="1" applyAlignment="1" applyProtection="1">
      <alignment horizontal="center" vertical="center"/>
      <protection/>
    </xf>
    <xf numFmtId="0" fontId="2" fillId="0" borderId="56" xfId="52" applyFont="1" applyBorder="1" applyAlignment="1">
      <alignment horizontal="center" vertical="center"/>
      <protection/>
    </xf>
    <xf numFmtId="0" fontId="2" fillId="0" borderId="11" xfId="52" applyFont="1" applyBorder="1" applyAlignment="1">
      <alignment horizontal="center" vertical="center"/>
      <protection/>
    </xf>
    <xf numFmtId="0" fontId="6" fillId="0" borderId="0" xfId="42" applyFont="1" applyFill="1" applyBorder="1" applyAlignment="1" applyProtection="1">
      <alignment horizontal="center"/>
      <protection/>
    </xf>
    <xf numFmtId="0" fontId="6" fillId="0" borderId="0" xfId="42" applyNumberFormat="1" applyFont="1" applyFill="1" applyAlignment="1" applyProtection="1">
      <alignment horizontal="center" vertical="center"/>
      <protection/>
    </xf>
    <xf numFmtId="0" fontId="6" fillId="0" borderId="0" xfId="52" applyNumberFormat="1" applyFont="1" applyFill="1" applyAlignment="1" applyProtection="1">
      <alignment horizontal="center" vertical="center"/>
      <protection/>
    </xf>
    <xf numFmtId="0" fontId="6" fillId="0" borderId="0" xfId="4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" fillId="0" borderId="0" xfId="57" applyNumberFormat="1" applyFont="1" applyFill="1" applyAlignment="1">
      <alignment horizontal="center" vertical="center"/>
      <protection/>
    </xf>
    <xf numFmtId="0" fontId="28" fillId="0" borderId="45" xfId="57" applyNumberFormat="1" applyFont="1" applyFill="1" applyBorder="1" applyAlignment="1">
      <alignment horizontal="center" vertical="center"/>
      <protection/>
    </xf>
    <xf numFmtId="0" fontId="28" fillId="0" borderId="31" xfId="57" applyNumberFormat="1" applyFont="1" applyFill="1" applyBorder="1" applyAlignment="1">
      <alignment horizontal="center" vertical="center" wrapText="1"/>
      <protection/>
    </xf>
    <xf numFmtId="0" fontId="28" fillId="0" borderId="26" xfId="57" applyNumberFormat="1" applyFont="1" applyFill="1" applyBorder="1" applyAlignment="1">
      <alignment horizontal="center" vertical="center" wrapText="1"/>
      <protection/>
    </xf>
    <xf numFmtId="0" fontId="28" fillId="0" borderId="57" xfId="57" applyNumberFormat="1" applyFont="1" applyFill="1" applyBorder="1" applyAlignment="1">
      <alignment horizontal="center" vertical="center" wrapText="1"/>
      <protection/>
    </xf>
    <xf numFmtId="0" fontId="28" fillId="0" borderId="54" xfId="57" applyNumberFormat="1" applyFont="1" applyFill="1" applyBorder="1" applyAlignment="1">
      <alignment horizontal="center" vertical="center" wrapText="1"/>
      <protection/>
    </xf>
    <xf numFmtId="0" fontId="28" fillId="0" borderId="58" xfId="57" applyNumberFormat="1" applyFont="1" applyFill="1" applyBorder="1" applyAlignment="1">
      <alignment horizontal="center" vertical="center" wrapText="1"/>
      <protection/>
    </xf>
    <xf numFmtId="0" fontId="28" fillId="0" borderId="59" xfId="57" applyNumberFormat="1" applyFont="1" applyFill="1" applyBorder="1" applyAlignment="1">
      <alignment horizontal="center" vertical="center" wrapText="1"/>
      <protection/>
    </xf>
    <xf numFmtId="0" fontId="6" fillId="0" borderId="0" xfId="40" applyFont="1" applyFill="1" applyBorder="1" applyAlignment="1" applyProtection="1">
      <alignment horizontal="center" vertical="center"/>
      <protection/>
    </xf>
    <xf numFmtId="0" fontId="2" fillId="0" borderId="56" xfId="52" applyFont="1" applyBorder="1" applyAlignment="1">
      <alignment horizontal="center" vertical="center"/>
      <protection/>
    </xf>
    <xf numFmtId="0" fontId="2" fillId="0" borderId="11" xfId="52" applyFont="1" applyBorder="1" applyAlignment="1">
      <alignment horizontal="center" vertical="center"/>
      <protection/>
    </xf>
    <xf numFmtId="0" fontId="13" fillId="33" borderId="0" xfId="50" applyNumberFormat="1" applyFont="1" applyFill="1" applyAlignment="1" applyProtection="1">
      <alignment horizontal="center" vertical="center"/>
      <protection/>
    </xf>
    <xf numFmtId="2" fontId="6" fillId="0" borderId="0" xfId="40" applyNumberFormat="1" applyFont="1" applyFill="1" applyAlignment="1" applyProtection="1">
      <alignment horizontal="center" vertical="center"/>
      <protection/>
    </xf>
    <xf numFmtId="0" fontId="21" fillId="33" borderId="0" xfId="54" applyNumberFormat="1" applyFont="1" applyFill="1" applyBorder="1" applyAlignment="1">
      <alignment horizontal="left" vertical="top" wrapText="1"/>
    </xf>
    <xf numFmtId="0" fontId="21" fillId="33" borderId="0" xfId="54" applyNumberFormat="1" applyFont="1" applyFill="1" applyBorder="1" applyAlignment="1">
      <alignment horizontal="left" vertical="top" wrapText="1"/>
    </xf>
    <xf numFmtId="0" fontId="25" fillId="33" borderId="0" xfId="54" applyNumberFormat="1" applyFont="1" applyFill="1" applyBorder="1" applyAlignment="1">
      <alignment horizontal="center" vertical="center" wrapText="1"/>
    </xf>
    <xf numFmtId="0" fontId="25" fillId="33" borderId="0" xfId="54" applyNumberFormat="1" applyFont="1" applyFill="1" applyBorder="1" applyAlignment="1">
      <alignment horizontal="center" vertical="center" wrapText="1"/>
    </xf>
    <xf numFmtId="0" fontId="21" fillId="33" borderId="0" xfId="54" applyNumberFormat="1" applyFont="1" applyFill="1" applyBorder="1" applyAlignment="1">
      <alignment horizontal="right" vertical="top" wrapText="1"/>
    </xf>
    <xf numFmtId="0" fontId="4" fillId="0" borderId="0" xfId="52" applyNumberFormat="1" applyFont="1" applyFill="1" applyAlignment="1" applyProtection="1">
      <alignment horizontal="center" vertical="center"/>
      <protection/>
    </xf>
    <xf numFmtId="0" fontId="6" fillId="0" borderId="0" xfId="42" applyFont="1" applyFill="1" applyBorder="1" applyAlignment="1" applyProtection="1">
      <alignment horizontal="center" vertical="center"/>
      <protection/>
    </xf>
    <xf numFmtId="0" fontId="76" fillId="33" borderId="0" xfId="54" applyNumberFormat="1" applyFont="1" applyFill="1" applyBorder="1" applyAlignment="1">
      <alignment horizontal="center" vertical="center" wrapText="1"/>
    </xf>
    <xf numFmtId="0" fontId="21" fillId="33" borderId="0" xfId="54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40" applyFont="1" applyFill="1" applyBorder="1" applyAlignment="1" applyProtection="1">
      <alignment horizontal="center" vertical="center"/>
      <protection/>
    </xf>
    <xf numFmtId="0" fontId="23" fillId="33" borderId="0" xfId="54" applyNumberFormat="1" applyFont="1" applyFill="1" applyBorder="1" applyAlignment="1">
      <alignment horizontal="left" vertical="center" wrapText="1"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8" fillId="0" borderId="45" xfId="0" applyFont="1" applyBorder="1" applyAlignment="1">
      <alignment horizontal="center" vertical="center"/>
    </xf>
    <xf numFmtId="0" fontId="38" fillId="0" borderId="56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6" fillId="0" borderId="0" xfId="40" applyFont="1" applyFill="1" applyBorder="1" applyAlignment="1" applyProtection="1">
      <alignment horizontal="center" vertical="center"/>
      <protection/>
    </xf>
    <xf numFmtId="0" fontId="33" fillId="0" borderId="0" xfId="58" applyFont="1" applyAlignment="1">
      <alignment horizontal="center" vertical="center"/>
      <protection/>
    </xf>
    <xf numFmtId="0" fontId="1" fillId="0" borderId="60" xfId="58" applyFont="1" applyBorder="1" applyAlignment="1">
      <alignment horizontal="left" vertical="center" wrapText="1"/>
      <protection/>
    </xf>
    <xf numFmtId="0" fontId="0" fillId="0" borderId="60" xfId="58" applyFont="1" applyBorder="1" applyAlignment="1">
      <alignment horizontal="left" vertical="center" wrapText="1"/>
      <protection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7" xfId="40"/>
    <cellStyle name="常规 17 2" xfId="41"/>
    <cellStyle name="常规 17 3" xfId="42"/>
    <cellStyle name="常规 2" xfId="43"/>
    <cellStyle name="常规 27" xfId="44"/>
    <cellStyle name="常规 3" xfId="45"/>
    <cellStyle name="常规 3 2" xfId="46"/>
    <cellStyle name="常规 30" xfId="47"/>
    <cellStyle name="常规 4" xfId="48"/>
    <cellStyle name="常规 47" xfId="49"/>
    <cellStyle name="常规 47 2" xfId="50"/>
    <cellStyle name="常规 47 3" xfId="51"/>
    <cellStyle name="常规 48" xfId="52"/>
    <cellStyle name="常规 5" xfId="53"/>
    <cellStyle name="常规 6" xfId="54"/>
    <cellStyle name="常规 7" xfId="55"/>
    <cellStyle name="常规 8" xfId="56"/>
    <cellStyle name="常规_2010年社会保险基金预算报告附表" xfId="57"/>
    <cellStyle name="常规_最终--三公经费报政府决算" xfId="58"/>
    <cellStyle name="好" xfId="59"/>
    <cellStyle name="汇总" xfId="60"/>
    <cellStyle name="Currency" xfId="61"/>
    <cellStyle name="Currency [0]" xfId="62"/>
    <cellStyle name="货币[0] 2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千位分隔 2" xfId="70"/>
    <cellStyle name="千位分隔 3" xfId="71"/>
    <cellStyle name="Comma [0]" xfId="72"/>
    <cellStyle name="千位分隔[0] 2" xfId="73"/>
    <cellStyle name="千位分隔_2010年社会保险基金预算报告附表 2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注释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externalLink" Target="externalLinks/externalLink2.xml" /><Relationship Id="rId37" Type="http://schemas.openxmlformats.org/officeDocument/2006/relationships/externalLink" Target="externalLinks/externalLink3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dlftz.gov.cn/Users\wangshibo\Documents\tencent%20files\386915362\filerecv\&#20004;&#20010;&#34920;9-&#20154;&#22823;&#25253;&#21578;&#38468;&#34920;&#65288;&#37329;&#26222;&#21306;&#26412;&#32423;2019&#65289;2221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29579;&#23913;-&#20445;&#31246;&#21306;-2019&#24180;&#20154;&#22823;&#25253;&#21578;&#38468;&#34920;&#65288;&#25253;&#37329;&#26222;&#65289;&#22522;&#37329;&#65297;&#65298;&#65294;&#65298;&#65305;&#2591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19&#39044;&#31639;&#20844;&#24320;&#65288;&#20538;&#21153;&#3709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1部分"/>
      <sheetName val="执行附表1"/>
      <sheetName val="执行附表2"/>
      <sheetName val="执行附表3"/>
      <sheetName val="执行附表4"/>
      <sheetName val="执行附表5"/>
      <sheetName val="执行附表6"/>
      <sheetName val="执行附表7"/>
      <sheetName val="执行附表8 "/>
      <sheetName val="执行附表9"/>
      <sheetName val="第2部分"/>
      <sheetName val="预算附表1"/>
      <sheetName val="预算附表2"/>
      <sheetName val="预算附表3"/>
      <sheetName val="预算附表4"/>
      <sheetName val="预算附表5"/>
      <sheetName val="预算附表6"/>
      <sheetName val="预算附表7"/>
      <sheetName val="预算附表8 "/>
      <sheetName val="预算附表8(没想好用哪个)"/>
      <sheetName val="预算附表9 "/>
      <sheetName val="预算附表10"/>
    </sheetNames>
    <sheetDataSet>
      <sheetData sheetId="9">
        <row r="11">
          <cell r="D11">
            <v>101562.66</v>
          </cell>
        </row>
        <row r="12">
          <cell r="D12">
            <v>928600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1部分"/>
      <sheetName val="执行附表1"/>
      <sheetName val="执行附表2"/>
      <sheetName val="执行附表3"/>
      <sheetName val="执行附表4"/>
      <sheetName val="执行附表5"/>
      <sheetName val="执行附表6"/>
      <sheetName val="执行附表7"/>
      <sheetName val="执行附表8"/>
      <sheetName val="执行附表9"/>
      <sheetName val="第2部分"/>
      <sheetName val="预算附表1"/>
      <sheetName val="预算附表2"/>
      <sheetName val="预算附表3"/>
      <sheetName val="预算附表4"/>
      <sheetName val="预算附表5"/>
      <sheetName val="预算附表6"/>
      <sheetName val="预算附表7"/>
      <sheetName val="预算附表8(没想好用哪个)"/>
      <sheetName val="预算附表8"/>
      <sheetName val="预算附表9 "/>
      <sheetName val="预算附表10"/>
    </sheetNames>
    <sheetDataSet>
      <sheetData sheetId="4">
        <row r="12">
          <cell r="C12">
            <v>85154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1部分"/>
      <sheetName val="2017年保税区一般公共预算收入执行情况表"/>
      <sheetName val="2017年保税区一般公共预算支出执行情况表 "/>
      <sheetName val="2017年保税区一般公共预算收支执行情况平衡表"/>
      <sheetName val="2017年保税区政府性基金收入执行情况表"/>
      <sheetName val="2017年保税区政府性基金支出执行情况表"/>
      <sheetName val="2017年保税区政府性基金收支执行情况平衡表"/>
      <sheetName val="2017年保税区国有资本预算收支总表"/>
      <sheetName val="2017年保税区社会保险基金预算总表"/>
      <sheetName val="2017年保税区政府债务收支情况表"/>
      <sheetName val="第2部分"/>
      <sheetName val="2018年保税区一般公共收入预算表 "/>
      <sheetName val="2018年保税区一般公共支出预算表 "/>
      <sheetName val="2018年保税区一般公共预算支出表-功能分类 "/>
      <sheetName val="2018年度保税区一般公共预算支出表-经济分类"/>
      <sheetName val="2018年度保税区基本支出经济分类预算"/>
      <sheetName val="2018年保税区一般公共收支预算平衡表"/>
      <sheetName val="2018年保税区政府性基金收入预算表"/>
      <sheetName val="2018年保税区政府性基金支出预算表"/>
      <sheetName val="2018年保税区政府性基金收支预算平衡表"/>
      <sheetName val="2018年大连保税区政府性基金转移支付预算表"/>
      <sheetName val="2018年保税区国有资本预算收支总表"/>
      <sheetName val="大连保税区2018年国有资本经营收入预算表"/>
      <sheetName val="大连保税区2018年国有资本经营支出预算表"/>
      <sheetName val="大连保税区2018年社会保险基金收入预算情况表"/>
      <sheetName val="大连保税区2018年社会保险基金支出预算情况表"/>
      <sheetName val="2018年保税区社会保险基金预算总表"/>
      <sheetName val="2018年保税区政府一般债务及专项债务限额和余额情况表"/>
      <sheetName val="2018年度保税区一般公共预算税收返还和转移支付明细表"/>
      <sheetName val="2018年度保税区三公经费预算表"/>
      <sheetName val="2018年度保税区转移支付情况说明"/>
      <sheetName val="2018年度保税区举借债务情况说明"/>
      <sheetName val="2018年保税区政府一般债务限额和余额情况表"/>
      <sheetName val="2018年保税区政府专项债务限额和余额情况表"/>
    </sheetNames>
    <sheetDataSet>
      <sheetData sheetId="9">
        <row r="12">
          <cell r="D12">
            <v>928600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G20"/>
  <sheetViews>
    <sheetView showGridLines="0" zoomScalePageLayoutView="0" workbookViewId="0" topLeftCell="A1">
      <selection activeCell="H13" sqref="H13"/>
    </sheetView>
  </sheetViews>
  <sheetFormatPr defaultColWidth="9.140625" defaultRowHeight="15"/>
  <cols>
    <col min="1" max="7" width="16.421875" style="88" customWidth="1"/>
    <col min="8" max="16384" width="9.140625" style="88" customWidth="1"/>
  </cols>
  <sheetData>
    <row r="1" spans="1:7" ht="18.75" customHeight="1">
      <c r="A1" s="87"/>
      <c r="B1" s="87"/>
      <c r="C1" s="87"/>
      <c r="D1" s="87"/>
      <c r="E1" s="87"/>
      <c r="F1" s="87"/>
      <c r="G1" s="87"/>
    </row>
    <row r="2" spans="1:7" ht="18.75" customHeight="1">
      <c r="A2" s="87"/>
      <c r="B2" s="87"/>
      <c r="C2" s="87"/>
      <c r="D2" s="87"/>
      <c r="E2" s="87"/>
      <c r="F2" s="87"/>
      <c r="G2" s="87"/>
    </row>
    <row r="3" spans="1:7" ht="18.75" customHeight="1">
      <c r="A3" s="87"/>
      <c r="B3" s="87"/>
      <c r="C3" s="87"/>
      <c r="D3" s="87"/>
      <c r="E3" s="87"/>
      <c r="F3" s="87"/>
      <c r="G3" s="87"/>
    </row>
    <row r="4" spans="1:7" ht="18.75" customHeight="1">
      <c r="A4" s="87"/>
      <c r="B4" s="87"/>
      <c r="C4" s="87"/>
      <c r="D4" s="87"/>
      <c r="E4" s="87"/>
      <c r="F4" s="87"/>
      <c r="G4" s="87"/>
    </row>
    <row r="5" spans="1:7" ht="18.75" customHeight="1">
      <c r="A5" s="87"/>
      <c r="B5" s="87"/>
      <c r="C5" s="87"/>
      <c r="D5" s="87"/>
      <c r="E5" s="87"/>
      <c r="F5" s="87"/>
      <c r="G5" s="87"/>
    </row>
    <row r="6" spans="1:7" ht="18.75" customHeight="1">
      <c r="A6" s="87"/>
      <c r="B6" s="87"/>
      <c r="C6" s="87"/>
      <c r="D6" s="87"/>
      <c r="E6" s="87"/>
      <c r="F6" s="87"/>
      <c r="G6" s="87"/>
    </row>
    <row r="7" spans="2:7" ht="18.75" customHeight="1">
      <c r="B7" s="89"/>
      <c r="C7" s="89"/>
      <c r="D7" s="89"/>
      <c r="E7" s="89"/>
      <c r="F7" s="89"/>
      <c r="G7" s="89"/>
    </row>
    <row r="8" spans="1:7" ht="18.75" customHeight="1">
      <c r="A8" s="89"/>
      <c r="B8" s="89"/>
      <c r="C8" s="89"/>
      <c r="D8" s="89"/>
      <c r="E8" s="89"/>
      <c r="F8" s="89"/>
      <c r="G8" s="89"/>
    </row>
    <row r="9" spans="1:7" ht="37.5" customHeight="1">
      <c r="A9" s="348" t="s">
        <v>1890</v>
      </c>
      <c r="B9" s="348"/>
      <c r="C9" s="348"/>
      <c r="D9" s="348"/>
      <c r="E9" s="348"/>
      <c r="F9" s="348"/>
      <c r="G9" s="348"/>
    </row>
    <row r="10" spans="1:7" ht="18.75" customHeight="1">
      <c r="A10" s="87"/>
      <c r="B10" s="87"/>
      <c r="C10" s="87"/>
      <c r="D10" s="87"/>
      <c r="E10" s="87"/>
      <c r="F10" s="87"/>
      <c r="G10" s="87"/>
    </row>
    <row r="11" spans="1:7" ht="31.5">
      <c r="A11" s="349" t="s">
        <v>1909</v>
      </c>
      <c r="B11" s="349"/>
      <c r="C11" s="349"/>
      <c r="D11" s="349"/>
      <c r="E11" s="349"/>
      <c r="F11" s="349"/>
      <c r="G11" s="349"/>
    </row>
    <row r="12" spans="1:7" ht="18.75" customHeight="1">
      <c r="A12" s="87"/>
      <c r="B12" s="87"/>
      <c r="C12" s="87"/>
      <c r="D12" s="87"/>
      <c r="E12" s="87"/>
      <c r="F12" s="87"/>
      <c r="G12" s="87"/>
    </row>
    <row r="13" spans="1:7" ht="18.75" customHeight="1">
      <c r="A13" s="87"/>
      <c r="B13" s="87"/>
      <c r="C13" s="87"/>
      <c r="D13" s="87"/>
      <c r="E13" s="87"/>
      <c r="F13" s="87"/>
      <c r="G13" s="87"/>
    </row>
    <row r="14" spans="1:7" ht="18.75" customHeight="1">
      <c r="A14" s="87"/>
      <c r="B14" s="87"/>
      <c r="C14" s="87"/>
      <c r="D14" s="87"/>
      <c r="E14" s="87"/>
      <c r="F14" s="87"/>
      <c r="G14" s="87"/>
    </row>
    <row r="15" spans="1:7" ht="18.75" customHeight="1">
      <c r="A15" s="87"/>
      <c r="B15" s="87"/>
      <c r="C15" s="87"/>
      <c r="D15" s="87"/>
      <c r="E15" s="87"/>
      <c r="F15" s="87"/>
      <c r="G15" s="87"/>
    </row>
    <row r="16" spans="1:7" ht="18.75" customHeight="1">
      <c r="A16" s="87"/>
      <c r="B16" s="87"/>
      <c r="C16" s="87"/>
      <c r="D16" s="87"/>
      <c r="E16" s="87"/>
      <c r="F16" s="87"/>
      <c r="G16" s="87"/>
    </row>
    <row r="17" spans="1:7" ht="18.75" customHeight="1">
      <c r="A17" s="87"/>
      <c r="B17" s="87"/>
      <c r="C17" s="87"/>
      <c r="D17" s="87"/>
      <c r="E17" s="87"/>
      <c r="F17" s="87"/>
      <c r="G17" s="87"/>
    </row>
    <row r="18" spans="1:7" ht="18.75" customHeight="1">
      <c r="A18" s="87"/>
      <c r="B18" s="87"/>
      <c r="C18" s="87"/>
      <c r="D18" s="87"/>
      <c r="E18" s="87"/>
      <c r="F18" s="87"/>
      <c r="G18" s="87"/>
    </row>
    <row r="19" spans="1:7" ht="18.75" customHeight="1">
      <c r="A19" s="87"/>
      <c r="B19" s="87"/>
      <c r="C19" s="87"/>
      <c r="D19" s="87"/>
      <c r="E19" s="87"/>
      <c r="F19" s="87"/>
      <c r="G19" s="87"/>
    </row>
    <row r="20" spans="1:7" ht="18.75" customHeight="1">
      <c r="A20" s="87"/>
      <c r="B20" s="87"/>
      <c r="C20" s="87"/>
      <c r="D20" s="87"/>
      <c r="E20" s="87"/>
      <c r="F20" s="87"/>
      <c r="G20" s="87"/>
    </row>
  </sheetData>
  <sheetProtection/>
  <mergeCells count="2">
    <mergeCell ref="A9:G9"/>
    <mergeCell ref="A11:G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17.00390625" style="0" customWidth="1"/>
    <col min="2" max="2" width="19.7109375" style="0" customWidth="1"/>
    <col min="3" max="3" width="21.421875" style="0" customWidth="1"/>
    <col min="4" max="4" width="18.57421875" style="0" customWidth="1"/>
  </cols>
  <sheetData>
    <row r="1" spans="1:4" ht="18" customHeight="1">
      <c r="A1" s="194" t="s">
        <v>1873</v>
      </c>
      <c r="B1" s="195"/>
      <c r="C1" s="195"/>
      <c r="D1" s="196"/>
    </row>
    <row r="2" spans="1:4" ht="33" customHeight="1">
      <c r="A2" s="372" t="s">
        <v>1899</v>
      </c>
      <c r="B2" s="372"/>
      <c r="C2" s="372"/>
      <c r="D2" s="372"/>
    </row>
    <row r="3" spans="1:4" ht="15" thickBot="1">
      <c r="A3" s="197"/>
      <c r="B3" s="197"/>
      <c r="C3" s="197"/>
      <c r="D3" s="198" t="s">
        <v>1861</v>
      </c>
    </row>
    <row r="4" spans="1:4" ht="27.75" customHeight="1">
      <c r="A4" s="373" t="s">
        <v>51</v>
      </c>
      <c r="B4" s="373"/>
      <c r="C4" s="374" t="s">
        <v>52</v>
      </c>
      <c r="D4" s="373"/>
    </row>
    <row r="5" spans="1:4" ht="27.75" customHeight="1" thickBot="1">
      <c r="A5" s="199" t="s">
        <v>53</v>
      </c>
      <c r="B5" s="200" t="s">
        <v>54</v>
      </c>
      <c r="C5" s="201" t="s">
        <v>53</v>
      </c>
      <c r="D5" s="202" t="s">
        <v>54</v>
      </c>
    </row>
    <row r="6" spans="1:4" ht="34.5" customHeight="1" thickTop="1">
      <c r="A6" s="203" t="s">
        <v>1863</v>
      </c>
      <c r="B6" s="204">
        <f>SUM(B7:B8)</f>
        <v>23232</v>
      </c>
      <c r="C6" s="205" t="s">
        <v>1874</v>
      </c>
      <c r="D6" s="206">
        <f>SUM(D7:D8)</f>
        <v>23232</v>
      </c>
    </row>
    <row r="7" spans="1:4" ht="34.5" customHeight="1">
      <c r="A7" s="207" t="s">
        <v>1865</v>
      </c>
      <c r="B7" s="208">
        <v>2000</v>
      </c>
      <c r="C7" s="209" t="s">
        <v>1866</v>
      </c>
      <c r="D7" s="218">
        <v>2000</v>
      </c>
    </row>
    <row r="8" spans="1:4" ht="34.5" customHeight="1">
      <c r="A8" s="207" t="s">
        <v>1867</v>
      </c>
      <c r="B8" s="208">
        <v>21232</v>
      </c>
      <c r="C8" s="209" t="s">
        <v>1868</v>
      </c>
      <c r="D8" s="218">
        <v>21232</v>
      </c>
    </row>
    <row r="9" spans="1:4" ht="34.5" customHeight="1">
      <c r="A9" s="210"/>
      <c r="B9" s="211"/>
      <c r="C9" s="212"/>
      <c r="D9" s="213"/>
    </row>
    <row r="10" spans="1:4" ht="34.5" customHeight="1">
      <c r="A10" s="214" t="s">
        <v>1869</v>
      </c>
      <c r="B10" s="215">
        <f>SUM(B11:B12)</f>
        <v>1030162.66</v>
      </c>
      <c r="C10" s="216" t="s">
        <v>1870</v>
      </c>
      <c r="D10" s="217">
        <f>SUM(D11:D12)</f>
        <v>1030162.66</v>
      </c>
    </row>
    <row r="11" spans="1:4" ht="34.5" customHeight="1">
      <c r="A11" s="207" t="s">
        <v>1871</v>
      </c>
      <c r="B11" s="208">
        <v>101562.66</v>
      </c>
      <c r="C11" s="209" t="s">
        <v>1871</v>
      </c>
      <c r="D11" s="218">
        <f>B7+B11-D7</f>
        <v>101562.66</v>
      </c>
    </row>
    <row r="12" spans="1:4" ht="34.5" customHeight="1" thickBot="1">
      <c r="A12" s="219" t="s">
        <v>1872</v>
      </c>
      <c r="B12" s="220">
        <v>928600</v>
      </c>
      <c r="C12" s="221" t="s">
        <v>1872</v>
      </c>
      <c r="D12" s="222">
        <f>B8+B12-D8</f>
        <v>928600</v>
      </c>
    </row>
  </sheetData>
  <sheetProtection/>
  <mergeCells count="3">
    <mergeCell ref="A2:D2"/>
    <mergeCell ref="A4:B4"/>
    <mergeCell ref="C4:D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G20"/>
  <sheetViews>
    <sheetView showGridLines="0" zoomScalePageLayoutView="0" workbookViewId="0" topLeftCell="A1">
      <selection activeCell="A12" sqref="A12"/>
    </sheetView>
  </sheetViews>
  <sheetFormatPr defaultColWidth="9.140625" defaultRowHeight="15"/>
  <cols>
    <col min="1" max="7" width="16.421875" style="88" customWidth="1"/>
    <col min="8" max="16384" width="9.140625" style="88" customWidth="1"/>
  </cols>
  <sheetData>
    <row r="1" spans="1:7" ht="18.75" customHeight="1">
      <c r="A1" s="87"/>
      <c r="B1" s="87"/>
      <c r="C1" s="87"/>
      <c r="D1" s="87"/>
      <c r="E1" s="87"/>
      <c r="F1" s="87"/>
      <c r="G1" s="87"/>
    </row>
    <row r="2" spans="1:7" ht="18.75" customHeight="1">
      <c r="A2" s="87"/>
      <c r="B2" s="87"/>
      <c r="C2" s="87"/>
      <c r="D2" s="87"/>
      <c r="E2" s="87"/>
      <c r="F2" s="87"/>
      <c r="G2" s="87"/>
    </row>
    <row r="3" spans="1:7" ht="18.75" customHeight="1">
      <c r="A3" s="87"/>
      <c r="B3" s="87"/>
      <c r="C3" s="87"/>
      <c r="D3" s="87"/>
      <c r="E3" s="87"/>
      <c r="F3" s="87"/>
      <c r="G3" s="87"/>
    </row>
    <row r="4" spans="1:7" ht="18.75" customHeight="1">
      <c r="A4" s="87"/>
      <c r="B4" s="87"/>
      <c r="C4" s="87"/>
      <c r="D4" s="87"/>
      <c r="E4" s="87"/>
      <c r="F4" s="87"/>
      <c r="G4" s="87"/>
    </row>
    <row r="5" spans="1:7" ht="18.75" customHeight="1">
      <c r="A5" s="87"/>
      <c r="B5" s="87"/>
      <c r="C5" s="87"/>
      <c r="D5" s="87"/>
      <c r="E5" s="87"/>
      <c r="F5" s="87"/>
      <c r="G5" s="87"/>
    </row>
    <row r="6" spans="1:7" ht="18.75" customHeight="1">
      <c r="A6" s="87"/>
      <c r="B6" s="87"/>
      <c r="C6" s="87"/>
      <c r="D6" s="87"/>
      <c r="E6" s="87"/>
      <c r="F6" s="87"/>
      <c r="G6" s="87"/>
    </row>
    <row r="7" spans="2:7" ht="18.75" customHeight="1">
      <c r="B7" s="89"/>
      <c r="C7" s="89"/>
      <c r="D7" s="89"/>
      <c r="E7" s="89"/>
      <c r="F7" s="89"/>
      <c r="G7" s="89"/>
    </row>
    <row r="8" spans="1:7" ht="18.75" customHeight="1">
      <c r="A8" s="89"/>
      <c r="B8" s="89"/>
      <c r="C8" s="89"/>
      <c r="D8" s="89"/>
      <c r="E8" s="89"/>
      <c r="F8" s="89"/>
      <c r="G8" s="89"/>
    </row>
    <row r="9" spans="1:7" ht="37.5" customHeight="1">
      <c r="A9" s="375" t="s">
        <v>1897</v>
      </c>
      <c r="B9" s="348"/>
      <c r="C9" s="348"/>
      <c r="D9" s="348"/>
      <c r="E9" s="348"/>
      <c r="F9" s="348"/>
      <c r="G9" s="348"/>
    </row>
    <row r="10" spans="1:7" ht="18.75" customHeight="1">
      <c r="A10" s="87"/>
      <c r="B10" s="87"/>
      <c r="C10" s="87"/>
      <c r="D10" s="87"/>
      <c r="E10" s="87"/>
      <c r="F10" s="87"/>
      <c r="G10" s="87"/>
    </row>
    <row r="11" spans="1:7" ht="31.5">
      <c r="A11" s="349" t="s">
        <v>1909</v>
      </c>
      <c r="B11" s="349"/>
      <c r="C11" s="349"/>
      <c r="D11" s="349"/>
      <c r="E11" s="349"/>
      <c r="F11" s="349"/>
      <c r="G11" s="349"/>
    </row>
    <row r="12" spans="1:7" ht="18.75" customHeight="1">
      <c r="A12" s="87"/>
      <c r="B12" s="87"/>
      <c r="C12" s="87"/>
      <c r="D12" s="87"/>
      <c r="E12" s="87"/>
      <c r="F12" s="87"/>
      <c r="G12" s="87"/>
    </row>
    <row r="13" spans="1:7" ht="18.75" customHeight="1">
      <c r="A13" s="87"/>
      <c r="B13" s="87"/>
      <c r="C13" s="87"/>
      <c r="D13" s="87"/>
      <c r="E13" s="87"/>
      <c r="F13" s="87"/>
      <c r="G13" s="87"/>
    </row>
    <row r="14" spans="1:7" ht="18.75" customHeight="1">
      <c r="A14" s="87"/>
      <c r="B14" s="87"/>
      <c r="C14" s="87"/>
      <c r="D14" s="87"/>
      <c r="E14" s="87"/>
      <c r="F14" s="87"/>
      <c r="G14" s="87"/>
    </row>
    <row r="15" spans="1:7" ht="18.75" customHeight="1">
      <c r="A15" s="87"/>
      <c r="B15" s="87"/>
      <c r="C15" s="87"/>
      <c r="D15" s="87"/>
      <c r="E15" s="87"/>
      <c r="F15" s="87"/>
      <c r="G15" s="87"/>
    </row>
    <row r="16" spans="1:7" ht="18.75" customHeight="1">
      <c r="A16" s="87"/>
      <c r="B16" s="87"/>
      <c r="C16" s="87"/>
      <c r="D16" s="87"/>
      <c r="E16" s="87"/>
      <c r="F16" s="87"/>
      <c r="G16" s="87"/>
    </row>
    <row r="17" spans="1:7" ht="18.75" customHeight="1">
      <c r="A17" s="87"/>
      <c r="B17" s="87"/>
      <c r="C17" s="87"/>
      <c r="D17" s="87"/>
      <c r="E17" s="87"/>
      <c r="F17" s="87"/>
      <c r="G17" s="87"/>
    </row>
    <row r="18" spans="1:7" ht="18.75" customHeight="1">
      <c r="A18" s="87"/>
      <c r="B18" s="87"/>
      <c r="C18" s="87"/>
      <c r="D18" s="87"/>
      <c r="E18" s="87"/>
      <c r="F18" s="87"/>
      <c r="G18" s="87"/>
    </row>
    <row r="19" spans="1:7" ht="18.75" customHeight="1">
      <c r="A19" s="87"/>
      <c r="B19" s="87"/>
      <c r="C19" s="87"/>
      <c r="D19" s="87"/>
      <c r="E19" s="87"/>
      <c r="F19" s="87"/>
      <c r="G19" s="87"/>
    </row>
    <row r="20" spans="1:7" ht="18.75" customHeight="1">
      <c r="A20" s="87"/>
      <c r="B20" s="87"/>
      <c r="C20" s="87"/>
      <c r="D20" s="87"/>
      <c r="E20" s="87"/>
      <c r="F20" s="87"/>
      <c r="G20" s="87"/>
    </row>
  </sheetData>
  <sheetProtection/>
  <mergeCells count="2">
    <mergeCell ref="A9:G9"/>
    <mergeCell ref="A11:G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8"/>
  <sheetViews>
    <sheetView showGridLines="0" zoomScalePageLayoutView="0" workbookViewId="0" topLeftCell="A1">
      <selection activeCell="H7" sqref="H7"/>
    </sheetView>
  </sheetViews>
  <sheetFormatPr defaultColWidth="6.8515625" defaultRowHeight="15"/>
  <cols>
    <col min="1" max="1" width="38.421875" style="17" customWidth="1"/>
    <col min="2" max="3" width="12.57421875" style="17" customWidth="1"/>
    <col min="4" max="4" width="13.28125" style="17" customWidth="1"/>
    <col min="5" max="39" width="9.00390625" style="17" customWidth="1"/>
    <col min="40" max="16384" width="6.8515625" style="17" customWidth="1"/>
  </cols>
  <sheetData>
    <row r="1" ht="13.5">
      <c r="A1" s="138" t="s">
        <v>254</v>
      </c>
    </row>
    <row r="2" spans="1:39" ht="28.5" customHeight="1">
      <c r="A2" s="376" t="s">
        <v>1900</v>
      </c>
      <c r="B2" s="351"/>
      <c r="C2" s="351"/>
      <c r="D2" s="351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</row>
    <row r="3" spans="1:39" ht="15" customHeight="1" thickBot="1">
      <c r="A3" s="38"/>
      <c r="B3" s="39"/>
      <c r="C3" s="40" t="s">
        <v>0</v>
      </c>
      <c r="D3" s="35" t="s">
        <v>1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</row>
    <row r="4" spans="1:39" ht="40.5" customHeight="1">
      <c r="A4" s="22" t="s">
        <v>74</v>
      </c>
      <c r="B4" s="24" t="s">
        <v>140</v>
      </c>
      <c r="C4" s="43" t="s">
        <v>4</v>
      </c>
      <c r="D4" s="44" t="s">
        <v>75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5"/>
    </row>
    <row r="5" spans="1:39" s="30" customFormat="1" ht="24.75" customHeight="1">
      <c r="A5" s="11" t="s">
        <v>7</v>
      </c>
      <c r="B5" s="75">
        <f>'执行附表1'!D5</f>
        <v>180700.00000000003</v>
      </c>
      <c r="C5" s="75">
        <f>SUM(C6:C19)</f>
        <v>205040</v>
      </c>
      <c r="D5" s="46">
        <f>IF(B5=0,0,C5/B5*100)</f>
        <v>113.46983951300496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</row>
    <row r="6" spans="1:39" ht="24.75" customHeight="1">
      <c r="A6" s="11" t="s">
        <v>9</v>
      </c>
      <c r="B6" s="75">
        <v>76495.3963636364</v>
      </c>
      <c r="C6" s="75">
        <f>80000+10000+3290-9000</f>
        <v>84290</v>
      </c>
      <c r="D6" s="46">
        <f aca="true" t="shared" si="0" ref="D6:D28">IF(B6=0,0,C6/B6*100)</f>
        <v>110.18963755584763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</row>
    <row r="7" spans="1:39" ht="24.75" customHeight="1">
      <c r="A7" s="11" t="s">
        <v>10</v>
      </c>
      <c r="B7" s="75">
        <v>-5.16</v>
      </c>
      <c r="C7" s="75">
        <v>0</v>
      </c>
      <c r="D7" s="46">
        <f t="shared" si="0"/>
        <v>0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</row>
    <row r="8" spans="1:39" ht="24.75" customHeight="1">
      <c r="A8" s="11" t="s">
        <v>11</v>
      </c>
      <c r="B8" s="75">
        <v>36039.7818181818</v>
      </c>
      <c r="C8" s="75">
        <f>37000+10000</f>
        <v>47000</v>
      </c>
      <c r="D8" s="46">
        <f t="shared" si="0"/>
        <v>130.41144432314195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</row>
    <row r="9" spans="1:4" ht="24.75" customHeight="1">
      <c r="A9" s="11" t="s">
        <v>12</v>
      </c>
      <c r="B9" s="75">
        <v>6627.829090909092</v>
      </c>
      <c r="C9" s="75">
        <v>7000</v>
      </c>
      <c r="D9" s="46">
        <f t="shared" si="0"/>
        <v>105.61527619354862</v>
      </c>
    </row>
    <row r="10" spans="1:4" ht="24.75" customHeight="1">
      <c r="A10" s="11" t="s">
        <v>141</v>
      </c>
      <c r="B10" s="75">
        <v>21.523636363636363</v>
      </c>
      <c r="C10" s="75">
        <v>50</v>
      </c>
      <c r="D10" s="46">
        <f t="shared" si="0"/>
        <v>232.30275384355465</v>
      </c>
    </row>
    <row r="11" spans="1:4" ht="24.75" customHeight="1">
      <c r="A11" s="11" t="s">
        <v>13</v>
      </c>
      <c r="B11" s="75">
        <v>22518.283636363634</v>
      </c>
      <c r="C11" s="75">
        <v>24000</v>
      </c>
      <c r="D11" s="46">
        <f t="shared" si="0"/>
        <v>106.58005906473092</v>
      </c>
    </row>
    <row r="12" spans="1:4" ht="24.75" customHeight="1">
      <c r="A12" s="11" t="s">
        <v>142</v>
      </c>
      <c r="B12" s="75">
        <v>9778.690909090908</v>
      </c>
      <c r="C12" s="75">
        <v>10000</v>
      </c>
      <c r="D12" s="46">
        <f t="shared" si="0"/>
        <v>102.26317707519877</v>
      </c>
    </row>
    <row r="13" spans="1:4" ht="24.75" customHeight="1">
      <c r="A13" s="11" t="s">
        <v>14</v>
      </c>
      <c r="B13" s="75">
        <v>11409.36</v>
      </c>
      <c r="C13" s="75">
        <v>13000</v>
      </c>
      <c r="D13" s="46">
        <f t="shared" si="0"/>
        <v>113.94153572154792</v>
      </c>
    </row>
    <row r="14" spans="1:4" ht="24.75" customHeight="1">
      <c r="A14" s="11" t="s">
        <v>15</v>
      </c>
      <c r="B14" s="75">
        <v>7527.130909090909</v>
      </c>
      <c r="C14" s="75">
        <v>8000</v>
      </c>
      <c r="D14" s="46">
        <f t="shared" si="0"/>
        <v>106.28219565489398</v>
      </c>
    </row>
    <row r="15" spans="1:4" ht="24.75" customHeight="1">
      <c r="A15" s="11" t="s">
        <v>16</v>
      </c>
      <c r="B15" s="75">
        <v>3677.192727272727</v>
      </c>
      <c r="C15" s="75">
        <v>4000</v>
      </c>
      <c r="D15" s="46">
        <f t="shared" si="0"/>
        <v>108.778633503028</v>
      </c>
    </row>
    <row r="16" spans="1:4" ht="24.75" customHeight="1">
      <c r="A16" s="11" t="s">
        <v>17</v>
      </c>
      <c r="B16" s="75">
        <v>425.82545454545453</v>
      </c>
      <c r="C16" s="75">
        <v>500</v>
      </c>
      <c r="D16" s="46">
        <f t="shared" si="0"/>
        <v>117.41900223736572</v>
      </c>
    </row>
    <row r="17" spans="1:4" ht="24.75" customHeight="1">
      <c r="A17" s="11" t="s">
        <v>18</v>
      </c>
      <c r="B17" s="75">
        <v>5749.069090909091</v>
      </c>
      <c r="C17" s="75">
        <v>6000</v>
      </c>
      <c r="D17" s="46">
        <f t="shared" si="0"/>
        <v>104.36472244676452</v>
      </c>
    </row>
    <row r="18" spans="1:4" ht="24.75" customHeight="1">
      <c r="A18" s="11" t="s">
        <v>246</v>
      </c>
      <c r="B18" s="75">
        <v>435.0763636363637</v>
      </c>
      <c r="C18" s="75">
        <v>1200</v>
      </c>
      <c r="D18" s="46">
        <f t="shared" si="0"/>
        <v>275.81365026829144</v>
      </c>
    </row>
    <row r="19" spans="1:4" ht="24.75" customHeight="1">
      <c r="A19" s="11" t="s">
        <v>143</v>
      </c>
      <c r="B19" s="75">
        <v>0</v>
      </c>
      <c r="C19" s="75">
        <v>0</v>
      </c>
      <c r="D19" s="46">
        <f t="shared" si="0"/>
        <v>0</v>
      </c>
    </row>
    <row r="20" spans="1:4" ht="24.75" customHeight="1">
      <c r="A20" s="11" t="s">
        <v>19</v>
      </c>
      <c r="B20" s="75">
        <f>+'执行附表1'!D20</f>
        <v>44999.66</v>
      </c>
      <c r="C20" s="75">
        <f>SUM(C21:C27)</f>
        <v>31960</v>
      </c>
      <c r="D20" s="46">
        <f t="shared" si="0"/>
        <v>71.02275883862234</v>
      </c>
    </row>
    <row r="21" spans="1:4" ht="24.75" customHeight="1">
      <c r="A21" s="11" t="s">
        <v>20</v>
      </c>
      <c r="B21" s="75">
        <f>+'执行附表1'!D21</f>
        <v>16797.61</v>
      </c>
      <c r="C21" s="75">
        <v>17000</v>
      </c>
      <c r="D21" s="46">
        <f t="shared" si="0"/>
        <v>101.20487378859254</v>
      </c>
    </row>
    <row r="22" spans="1:4" ht="24.75" customHeight="1">
      <c r="A22" s="11" t="s">
        <v>21</v>
      </c>
      <c r="B22" s="75">
        <f>+'执行附表1'!D22</f>
        <v>3678.41</v>
      </c>
      <c r="C22" s="75">
        <v>4000</v>
      </c>
      <c r="D22" s="46">
        <f t="shared" si="0"/>
        <v>108.74263608461266</v>
      </c>
    </row>
    <row r="23" spans="1:4" ht="24.75" customHeight="1">
      <c r="A23" s="11" t="s">
        <v>22</v>
      </c>
      <c r="B23" s="75">
        <f>+'执行附表1'!D23</f>
        <v>1886.31</v>
      </c>
      <c r="C23" s="75">
        <v>2000</v>
      </c>
      <c r="D23" s="46">
        <f t="shared" si="0"/>
        <v>106.02711113231653</v>
      </c>
    </row>
    <row r="24" spans="1:4" ht="24.75" customHeight="1">
      <c r="A24" s="11" t="s">
        <v>91</v>
      </c>
      <c r="B24" s="75">
        <f>+'执行附表1'!D24</f>
        <v>54.2</v>
      </c>
      <c r="C24" s="75">
        <v>60</v>
      </c>
      <c r="D24" s="46">
        <f t="shared" si="0"/>
        <v>110.70110701107009</v>
      </c>
    </row>
    <row r="25" spans="1:4" ht="24.75" customHeight="1">
      <c r="A25" s="11" t="s">
        <v>90</v>
      </c>
      <c r="B25" s="75">
        <f>+'执行附表1'!D25</f>
        <v>20283.47</v>
      </c>
      <c r="C25" s="75">
        <f>3500+3000</f>
        <v>6500</v>
      </c>
      <c r="D25" s="46">
        <f t="shared" si="0"/>
        <v>32.045798869720024</v>
      </c>
    </row>
    <row r="26" spans="1:4" ht="24.75" customHeight="1">
      <c r="A26" s="11" t="s">
        <v>145</v>
      </c>
      <c r="B26" s="75">
        <f>+'执行附表1'!D26</f>
        <v>2299.66</v>
      </c>
      <c r="C26" s="75">
        <v>2400</v>
      </c>
      <c r="D26" s="46">
        <f t="shared" si="0"/>
        <v>104.3632536983728</v>
      </c>
    </row>
    <row r="27" spans="1:4" ht="24.75" customHeight="1">
      <c r="A27" s="11" t="s">
        <v>23</v>
      </c>
      <c r="B27" s="75">
        <f>+'执行附表1'!D27</f>
        <v>0</v>
      </c>
      <c r="C27" s="75">
        <v>0</v>
      </c>
      <c r="D27" s="46">
        <f t="shared" si="0"/>
        <v>0</v>
      </c>
    </row>
    <row r="28" spans="1:4" ht="27.75" customHeight="1" thickBot="1">
      <c r="A28" s="52" t="s">
        <v>97</v>
      </c>
      <c r="B28" s="77">
        <f>'执行附表1'!D28</f>
        <v>225699.66000000003</v>
      </c>
      <c r="C28" s="77">
        <f>SUM(C5,C20)</f>
        <v>237000</v>
      </c>
      <c r="D28" s="48">
        <f t="shared" si="0"/>
        <v>105.00680417507051</v>
      </c>
    </row>
  </sheetData>
  <sheetProtection/>
  <mergeCells count="1"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491"/>
  <sheetViews>
    <sheetView zoomScalePageLayoutView="0" workbookViewId="0" topLeftCell="A1">
      <selection activeCell="D1220" sqref="D1220"/>
    </sheetView>
  </sheetViews>
  <sheetFormatPr defaultColWidth="9.140625" defaultRowHeight="15"/>
  <cols>
    <col min="1" max="1" width="38.28125" style="93" bestFit="1" customWidth="1"/>
    <col min="2" max="2" width="16.57421875" style="167" bestFit="1" customWidth="1"/>
    <col min="3" max="3" width="14.421875" style="167" bestFit="1" customWidth="1"/>
    <col min="4" max="4" width="13.140625" style="93" bestFit="1" customWidth="1"/>
    <col min="5" max="16384" width="9.00390625" style="93" customWidth="1"/>
  </cols>
  <sheetData>
    <row r="1" spans="1:4" ht="17.25" customHeight="1">
      <c r="A1" s="377" t="s">
        <v>255</v>
      </c>
      <c r="B1" s="378" t="s">
        <v>182</v>
      </c>
      <c r="C1" s="378" t="s">
        <v>182</v>
      </c>
      <c r="D1" s="378" t="s">
        <v>182</v>
      </c>
    </row>
    <row r="2" spans="1:4" ht="23.25" customHeight="1">
      <c r="A2" s="379" t="s">
        <v>1901</v>
      </c>
      <c r="B2" s="380" t="s">
        <v>183</v>
      </c>
      <c r="C2" s="380" t="s">
        <v>183</v>
      </c>
      <c r="D2" s="380" t="s">
        <v>183</v>
      </c>
    </row>
    <row r="3" spans="1:4" ht="17.25" customHeight="1">
      <c r="A3" s="381" t="s">
        <v>26</v>
      </c>
      <c r="B3" s="381" t="s">
        <v>26</v>
      </c>
      <c r="C3" s="381" t="s">
        <v>26</v>
      </c>
      <c r="D3" s="381" t="s">
        <v>26</v>
      </c>
    </row>
    <row r="4" spans="1:4" ht="26.25" customHeight="1">
      <c r="A4" s="131" t="s">
        <v>149</v>
      </c>
      <c r="B4" s="165" t="s">
        <v>148</v>
      </c>
      <c r="C4" s="165" t="s">
        <v>147</v>
      </c>
      <c r="D4" s="132" t="s">
        <v>146</v>
      </c>
    </row>
    <row r="5" spans="1:4" ht="15" customHeight="1">
      <c r="A5" s="133" t="s">
        <v>29</v>
      </c>
      <c r="B5" s="166">
        <f>B6+B27+B38+B50+B61+B72+B84+B93+B106+B116+B125+B178+B185+B192+B199+B231</f>
        <v>14619</v>
      </c>
      <c r="C5" s="166">
        <f>25438-1506</f>
        <v>23932</v>
      </c>
      <c r="D5" s="46">
        <f>IF(B5=0,0,C5/B5*100)</f>
        <v>163.70476776797318</v>
      </c>
    </row>
    <row r="6" spans="1:4" s="171" customFormat="1" ht="15" customHeight="1">
      <c r="A6" s="172" t="s">
        <v>256</v>
      </c>
      <c r="B6" s="169"/>
      <c r="C6" s="169">
        <v>5</v>
      </c>
      <c r="D6" s="170"/>
    </row>
    <row r="7" spans="1:4" ht="15" customHeight="1">
      <c r="A7" s="133" t="s">
        <v>257</v>
      </c>
      <c r="B7" s="166"/>
      <c r="C7" s="166">
        <v>5</v>
      </c>
      <c r="D7" s="134"/>
    </row>
    <row r="8" spans="1:4" ht="15" customHeight="1">
      <c r="A8" s="133" t="s">
        <v>258</v>
      </c>
      <c r="B8" s="166"/>
      <c r="C8" s="166"/>
      <c r="D8" s="134"/>
    </row>
    <row r="9" spans="1:4" ht="15" customHeight="1">
      <c r="A9" s="133" t="s">
        <v>259</v>
      </c>
      <c r="B9" s="166"/>
      <c r="C9" s="166"/>
      <c r="D9" s="134"/>
    </row>
    <row r="10" spans="1:4" ht="15" customHeight="1">
      <c r="A10" s="133" t="s">
        <v>260</v>
      </c>
      <c r="B10" s="166"/>
      <c r="C10" s="166"/>
      <c r="D10" s="134"/>
    </row>
    <row r="11" spans="1:4" ht="15" customHeight="1">
      <c r="A11" s="133" t="s">
        <v>261</v>
      </c>
      <c r="B11" s="166"/>
      <c r="C11" s="166"/>
      <c r="D11" s="134"/>
    </row>
    <row r="12" spans="1:4" ht="15" customHeight="1">
      <c r="A12" s="133" t="s">
        <v>262</v>
      </c>
      <c r="B12" s="166"/>
      <c r="C12" s="166"/>
      <c r="D12" s="134"/>
    </row>
    <row r="13" spans="1:4" ht="15" customHeight="1">
      <c r="A13" s="133" t="s">
        <v>263</v>
      </c>
      <c r="B13" s="166"/>
      <c r="C13" s="166"/>
      <c r="D13" s="134"/>
    </row>
    <row r="14" spans="1:4" ht="15" customHeight="1">
      <c r="A14" s="133" t="s">
        <v>264</v>
      </c>
      <c r="B14" s="166"/>
      <c r="C14" s="166"/>
      <c r="D14" s="134"/>
    </row>
    <row r="15" spans="1:4" ht="15" customHeight="1">
      <c r="A15" s="133" t="s">
        <v>265</v>
      </c>
      <c r="B15" s="166"/>
      <c r="C15" s="166"/>
      <c r="D15" s="135"/>
    </row>
    <row r="16" spans="1:4" ht="15" customHeight="1">
      <c r="A16" s="133" t="s">
        <v>266</v>
      </c>
      <c r="B16" s="166"/>
      <c r="C16" s="166"/>
      <c r="D16" s="134"/>
    </row>
    <row r="17" spans="1:4" ht="15" customHeight="1">
      <c r="A17" s="133" t="s">
        <v>267</v>
      </c>
      <c r="B17" s="166"/>
      <c r="C17" s="166"/>
      <c r="D17" s="134"/>
    </row>
    <row r="18" spans="1:4" ht="15" customHeight="1">
      <c r="A18" s="133" t="s">
        <v>268</v>
      </c>
      <c r="B18" s="166"/>
      <c r="C18" s="166"/>
      <c r="D18" s="134"/>
    </row>
    <row r="19" spans="1:4" ht="15" customHeight="1">
      <c r="A19" s="133" t="s">
        <v>269</v>
      </c>
      <c r="B19" s="166"/>
      <c r="C19" s="166"/>
      <c r="D19" s="134"/>
    </row>
    <row r="20" spans="1:4" ht="15" customHeight="1">
      <c r="A20" s="133" t="s">
        <v>270</v>
      </c>
      <c r="B20" s="166"/>
      <c r="C20" s="166"/>
      <c r="D20" s="135"/>
    </row>
    <row r="21" spans="1:4" ht="15" customHeight="1">
      <c r="A21" s="133" t="s">
        <v>271</v>
      </c>
      <c r="B21" s="166"/>
      <c r="C21" s="166"/>
      <c r="D21" s="134"/>
    </row>
    <row r="22" spans="1:4" ht="15" customHeight="1">
      <c r="A22" s="133" t="s">
        <v>272</v>
      </c>
      <c r="B22" s="166"/>
      <c r="C22" s="166"/>
      <c r="D22" s="134"/>
    </row>
    <row r="23" spans="1:4" ht="15" customHeight="1">
      <c r="A23" s="133" t="s">
        <v>273</v>
      </c>
      <c r="B23" s="166"/>
      <c r="C23" s="166"/>
      <c r="D23" s="134"/>
    </row>
    <row r="24" spans="1:4" ht="15" customHeight="1">
      <c r="A24" s="133" t="s">
        <v>274</v>
      </c>
      <c r="B24" s="166"/>
      <c r="C24" s="166"/>
      <c r="D24" s="134"/>
    </row>
    <row r="25" spans="1:4" ht="12.75">
      <c r="A25" s="133" t="s">
        <v>275</v>
      </c>
      <c r="B25" s="166"/>
      <c r="C25" s="166"/>
      <c r="D25" s="134"/>
    </row>
    <row r="26" spans="1:4" ht="15" customHeight="1">
      <c r="A26" s="133" t="s">
        <v>276</v>
      </c>
      <c r="B26" s="166"/>
      <c r="C26" s="166"/>
      <c r="D26" s="134"/>
    </row>
    <row r="27" spans="1:4" s="171" customFormat="1" ht="15" customHeight="1">
      <c r="A27" s="172" t="s">
        <v>277</v>
      </c>
      <c r="B27" s="169">
        <v>6043</v>
      </c>
      <c r="C27" s="169">
        <v>7036.5162726</v>
      </c>
      <c r="D27" s="170"/>
    </row>
    <row r="28" spans="1:4" ht="15" customHeight="1">
      <c r="A28" s="133" t="s">
        <v>278</v>
      </c>
      <c r="B28" s="166">
        <v>1910</v>
      </c>
      <c r="C28" s="166">
        <v>1753.2683307000002</v>
      </c>
      <c r="D28" s="134"/>
    </row>
    <row r="29" spans="1:4" ht="15" customHeight="1">
      <c r="A29" s="133" t="s">
        <v>279</v>
      </c>
      <c r="B29" s="166">
        <v>3446</v>
      </c>
      <c r="C29" s="166">
        <v>3987</v>
      </c>
      <c r="D29" s="134"/>
    </row>
    <row r="30" spans="1:4" ht="15" customHeight="1">
      <c r="A30" s="133" t="s">
        <v>280</v>
      </c>
      <c r="B30" s="166"/>
      <c r="C30" s="166"/>
      <c r="D30" s="135"/>
    </row>
    <row r="31" spans="1:6" ht="15" customHeight="1">
      <c r="A31" s="133" t="s">
        <v>281</v>
      </c>
      <c r="B31" s="166"/>
      <c r="C31" s="166"/>
      <c r="D31" s="134"/>
      <c r="F31" s="190"/>
    </row>
    <row r="32" spans="1:4" ht="15" customHeight="1">
      <c r="A32" s="133" t="s">
        <v>282</v>
      </c>
      <c r="B32" s="166"/>
      <c r="C32" s="166"/>
      <c r="D32" s="134"/>
    </row>
    <row r="33" spans="1:4" ht="15" customHeight="1">
      <c r="A33" s="133" t="s">
        <v>283</v>
      </c>
      <c r="B33" s="166"/>
      <c r="C33" s="166"/>
      <c r="D33" s="134"/>
    </row>
    <row r="34" spans="1:4" ht="15" customHeight="1">
      <c r="A34" s="133" t="s">
        <v>284</v>
      </c>
      <c r="B34" s="166">
        <v>141</v>
      </c>
      <c r="C34" s="166">
        <v>142.5</v>
      </c>
      <c r="D34" s="134"/>
    </row>
    <row r="35" spans="1:4" ht="15" customHeight="1">
      <c r="A35" s="133" t="s">
        <v>285</v>
      </c>
      <c r="B35" s="166"/>
      <c r="C35" s="166"/>
      <c r="D35" s="134"/>
    </row>
    <row r="36" spans="1:4" ht="15" customHeight="1">
      <c r="A36" s="133" t="s">
        <v>286</v>
      </c>
      <c r="B36" s="166">
        <v>203</v>
      </c>
      <c r="C36" s="166">
        <v>204.2479419</v>
      </c>
      <c r="D36" s="134"/>
    </row>
    <row r="37" spans="1:4" ht="15" customHeight="1">
      <c r="A37" s="133" t="s">
        <v>287</v>
      </c>
      <c r="B37" s="166">
        <v>343</v>
      </c>
      <c r="C37" s="166">
        <f>594.5+355</f>
        <v>949.5</v>
      </c>
      <c r="D37" s="134"/>
    </row>
    <row r="38" spans="1:4" s="171" customFormat="1" ht="15" customHeight="1">
      <c r="A38" s="172" t="s">
        <v>288</v>
      </c>
      <c r="B38" s="169">
        <v>375</v>
      </c>
      <c r="C38" s="169">
        <v>431.5001024</v>
      </c>
      <c r="D38" s="173"/>
    </row>
    <row r="39" spans="1:4" ht="15" customHeight="1">
      <c r="A39" s="133" t="s">
        <v>289</v>
      </c>
      <c r="B39" s="166">
        <v>280</v>
      </c>
      <c r="C39" s="166">
        <v>275.5001024</v>
      </c>
      <c r="D39" s="134"/>
    </row>
    <row r="40" spans="1:4" ht="15" customHeight="1">
      <c r="A40" s="133" t="s">
        <v>290</v>
      </c>
      <c r="B40" s="166">
        <v>95</v>
      </c>
      <c r="C40" s="166">
        <v>156</v>
      </c>
      <c r="D40" s="134"/>
    </row>
    <row r="41" spans="1:4" ht="15" customHeight="1">
      <c r="A41" s="133" t="s">
        <v>291</v>
      </c>
      <c r="B41" s="166"/>
      <c r="C41" s="166"/>
      <c r="D41" s="134"/>
    </row>
    <row r="42" spans="1:4" ht="15" customHeight="1">
      <c r="A42" s="133" t="s">
        <v>292</v>
      </c>
      <c r="B42" s="166"/>
      <c r="C42" s="166"/>
      <c r="D42" s="134"/>
    </row>
    <row r="43" spans="1:4" ht="15" customHeight="1">
      <c r="A43" s="133" t="s">
        <v>293</v>
      </c>
      <c r="B43" s="166"/>
      <c r="C43" s="166"/>
      <c r="D43" s="134"/>
    </row>
    <row r="44" spans="1:4" ht="15" customHeight="1">
      <c r="A44" s="133" t="s">
        <v>294</v>
      </c>
      <c r="B44" s="166"/>
      <c r="C44" s="166"/>
      <c r="D44" s="134"/>
    </row>
    <row r="45" spans="1:4" ht="15" customHeight="1">
      <c r="A45" s="133" t="s">
        <v>295</v>
      </c>
      <c r="B45" s="166"/>
      <c r="C45" s="166"/>
      <c r="D45" s="135"/>
    </row>
    <row r="46" spans="1:4" ht="15" customHeight="1">
      <c r="A46" s="133" t="s">
        <v>296</v>
      </c>
      <c r="B46" s="166"/>
      <c r="C46" s="166"/>
      <c r="D46" s="134"/>
    </row>
    <row r="47" spans="1:4" ht="15" customHeight="1">
      <c r="A47" s="133" t="s">
        <v>297</v>
      </c>
      <c r="B47" s="166"/>
      <c r="C47" s="166"/>
      <c r="D47" s="134"/>
    </row>
    <row r="48" spans="1:4" ht="15" customHeight="1">
      <c r="A48" s="133" t="s">
        <v>298</v>
      </c>
      <c r="B48" s="166"/>
      <c r="C48" s="166"/>
      <c r="D48" s="134"/>
    </row>
    <row r="49" spans="1:4" ht="15" customHeight="1">
      <c r="A49" s="133" t="s">
        <v>299</v>
      </c>
      <c r="B49" s="166"/>
      <c r="C49" s="166"/>
      <c r="D49" s="135"/>
    </row>
    <row r="50" spans="1:4" s="171" customFormat="1" ht="15" customHeight="1">
      <c r="A50" s="172" t="s">
        <v>300</v>
      </c>
      <c r="B50" s="169">
        <v>270</v>
      </c>
      <c r="C50" s="169">
        <v>234.38</v>
      </c>
      <c r="D50" s="170"/>
    </row>
    <row r="51" spans="1:4" ht="15" customHeight="1">
      <c r="A51" s="133" t="s">
        <v>301</v>
      </c>
      <c r="B51" s="166"/>
      <c r="C51" s="166"/>
      <c r="D51" s="134"/>
    </row>
    <row r="52" spans="1:4" ht="15" customHeight="1">
      <c r="A52" s="133" t="s">
        <v>302</v>
      </c>
      <c r="B52" s="166"/>
      <c r="C52" s="166"/>
      <c r="D52" s="134"/>
    </row>
    <row r="53" spans="1:4" ht="15" customHeight="1">
      <c r="A53" s="133" t="s">
        <v>303</v>
      </c>
      <c r="B53" s="166"/>
      <c r="C53" s="166"/>
      <c r="D53" s="134"/>
    </row>
    <row r="54" spans="1:4" ht="15" customHeight="1">
      <c r="A54" s="133" t="s">
        <v>304</v>
      </c>
      <c r="B54" s="166"/>
      <c r="C54" s="166"/>
      <c r="D54" s="134"/>
    </row>
    <row r="55" spans="1:4" ht="15" customHeight="1">
      <c r="A55" s="133" t="s">
        <v>305</v>
      </c>
      <c r="B55" s="166">
        <v>84</v>
      </c>
      <c r="C55" s="166">
        <v>231.38</v>
      </c>
      <c r="D55" s="134"/>
    </row>
    <row r="56" spans="1:4" ht="15" customHeight="1">
      <c r="A56" s="133" t="s">
        <v>306</v>
      </c>
      <c r="B56" s="166"/>
      <c r="C56" s="166"/>
      <c r="D56" s="134"/>
    </row>
    <row r="57" spans="1:4" ht="15" customHeight="1">
      <c r="A57" s="133" t="s">
        <v>307</v>
      </c>
      <c r="B57" s="166">
        <v>13</v>
      </c>
      <c r="C57" s="166">
        <v>3</v>
      </c>
      <c r="D57" s="135"/>
    </row>
    <row r="58" spans="1:4" ht="15" customHeight="1">
      <c r="A58" s="133" t="s">
        <v>308</v>
      </c>
      <c r="B58" s="166"/>
      <c r="C58" s="166"/>
      <c r="D58" s="134"/>
    </row>
    <row r="59" spans="1:4" ht="15" customHeight="1">
      <c r="A59" s="133" t="s">
        <v>309</v>
      </c>
      <c r="B59" s="166"/>
      <c r="C59" s="166"/>
      <c r="D59" s="134"/>
    </row>
    <row r="60" spans="1:4" ht="15" customHeight="1">
      <c r="A60" s="133" t="s">
        <v>310</v>
      </c>
      <c r="B60" s="166">
        <v>173</v>
      </c>
      <c r="C60" s="166"/>
      <c r="D60" s="134"/>
    </row>
    <row r="61" spans="1:4" s="171" customFormat="1" ht="15" customHeight="1">
      <c r="A61" s="172" t="s">
        <v>311</v>
      </c>
      <c r="B61" s="169">
        <v>593</v>
      </c>
      <c r="C61" s="169">
        <v>640.9883131999999</v>
      </c>
      <c r="D61" s="170"/>
    </row>
    <row r="62" spans="1:4" ht="15" customHeight="1">
      <c r="A62" s="133" t="s">
        <v>312</v>
      </c>
      <c r="B62" s="166">
        <v>571</v>
      </c>
      <c r="C62" s="166">
        <v>530.9883132</v>
      </c>
      <c r="D62" s="134"/>
    </row>
    <row r="63" spans="1:4" ht="15" customHeight="1">
      <c r="A63" s="133" t="s">
        <v>313</v>
      </c>
      <c r="B63" s="166"/>
      <c r="C63" s="166">
        <v>15</v>
      </c>
      <c r="D63" s="134"/>
    </row>
    <row r="64" spans="1:4" ht="15" customHeight="1">
      <c r="A64" s="133" t="s">
        <v>314</v>
      </c>
      <c r="B64" s="166"/>
      <c r="C64" s="166"/>
      <c r="D64" s="134"/>
    </row>
    <row r="65" spans="1:4" ht="15" customHeight="1">
      <c r="A65" s="133" t="s">
        <v>315</v>
      </c>
      <c r="B65" s="166"/>
      <c r="C65" s="166"/>
      <c r="D65" s="134"/>
    </row>
    <row r="66" spans="1:4" ht="15" customHeight="1">
      <c r="A66" s="133" t="s">
        <v>316</v>
      </c>
      <c r="B66" s="166"/>
      <c r="C66" s="166"/>
      <c r="D66" s="134"/>
    </row>
    <row r="67" spans="1:4" ht="15" customHeight="1">
      <c r="A67" s="133" t="s">
        <v>317</v>
      </c>
      <c r="B67" s="166">
        <v>17</v>
      </c>
      <c r="C67" s="166">
        <v>40</v>
      </c>
      <c r="D67" s="135"/>
    </row>
    <row r="68" spans="1:4" ht="15" customHeight="1">
      <c r="A68" s="133" t="s">
        <v>318</v>
      </c>
      <c r="B68" s="166">
        <v>3</v>
      </c>
      <c r="C68" s="166">
        <v>55</v>
      </c>
      <c r="D68" s="134"/>
    </row>
    <row r="69" spans="1:4" ht="15" customHeight="1">
      <c r="A69" s="133" t="s">
        <v>319</v>
      </c>
      <c r="B69" s="166"/>
      <c r="C69" s="166"/>
      <c r="D69" s="134"/>
    </row>
    <row r="70" spans="1:4" ht="15" customHeight="1">
      <c r="A70" s="133" t="s">
        <v>320</v>
      </c>
      <c r="B70" s="166"/>
      <c r="C70" s="166"/>
      <c r="D70" s="134"/>
    </row>
    <row r="71" spans="1:4" ht="15" customHeight="1">
      <c r="A71" s="133" t="s">
        <v>321</v>
      </c>
      <c r="B71" s="166">
        <v>2</v>
      </c>
      <c r="C71" s="166"/>
      <c r="D71" s="134"/>
    </row>
    <row r="72" spans="1:4" s="171" customFormat="1" ht="15" customHeight="1">
      <c r="A72" s="172" t="s">
        <v>322</v>
      </c>
      <c r="B72" s="169">
        <v>2135</v>
      </c>
      <c r="C72" s="169">
        <v>2300</v>
      </c>
      <c r="D72" s="170"/>
    </row>
    <row r="73" spans="1:4" ht="15" customHeight="1">
      <c r="A73" s="133" t="s">
        <v>323</v>
      </c>
      <c r="B73" s="166"/>
      <c r="C73" s="166"/>
      <c r="D73" s="135"/>
    </row>
    <row r="74" spans="1:4" ht="15" customHeight="1">
      <c r="A74" s="133" t="s">
        <v>324</v>
      </c>
      <c r="B74" s="166">
        <v>2135</v>
      </c>
      <c r="C74" s="166">
        <v>2000</v>
      </c>
      <c r="D74" s="134"/>
    </row>
    <row r="75" spans="1:4" ht="15" customHeight="1">
      <c r="A75" s="133" t="s">
        <v>325</v>
      </c>
      <c r="B75" s="166"/>
      <c r="C75" s="166"/>
      <c r="D75" s="134"/>
    </row>
    <row r="76" spans="1:4" ht="15" customHeight="1">
      <c r="A76" s="133" t="s">
        <v>326</v>
      </c>
      <c r="B76" s="166"/>
      <c r="C76" s="166"/>
      <c r="D76" s="134"/>
    </row>
    <row r="77" spans="1:4" ht="15" customHeight="1">
      <c r="A77" s="133" t="s">
        <v>327</v>
      </c>
      <c r="B77" s="166"/>
      <c r="C77" s="166"/>
      <c r="D77" s="135"/>
    </row>
    <row r="78" spans="1:4" ht="15" customHeight="1">
      <c r="A78" s="133" t="s">
        <v>328</v>
      </c>
      <c r="B78" s="166"/>
      <c r="C78" s="166">
        <v>300</v>
      </c>
      <c r="D78" s="134"/>
    </row>
    <row r="79" spans="1:4" ht="15" customHeight="1">
      <c r="A79" s="133" t="s">
        <v>329</v>
      </c>
      <c r="B79" s="166"/>
      <c r="C79" s="166"/>
      <c r="D79" s="134"/>
    </row>
    <row r="80" spans="1:4" ht="15" customHeight="1">
      <c r="A80" s="133" t="s">
        <v>330</v>
      </c>
      <c r="B80" s="166"/>
      <c r="C80" s="166"/>
      <c r="D80" s="134"/>
    </row>
    <row r="81" spans="1:4" ht="15" customHeight="1">
      <c r="A81" s="133" t="s">
        <v>331</v>
      </c>
      <c r="B81" s="166"/>
      <c r="C81" s="166"/>
      <c r="D81" s="134"/>
    </row>
    <row r="82" spans="1:4" ht="15" customHeight="1">
      <c r="A82" s="133" t="s">
        <v>332</v>
      </c>
      <c r="B82" s="166"/>
      <c r="C82" s="166"/>
      <c r="D82" s="134"/>
    </row>
    <row r="83" spans="1:4" ht="15" customHeight="1">
      <c r="A83" s="133" t="s">
        <v>333</v>
      </c>
      <c r="B83" s="166"/>
      <c r="C83" s="166"/>
      <c r="D83" s="134"/>
    </row>
    <row r="84" spans="1:4" s="171" customFormat="1" ht="15" customHeight="1">
      <c r="A84" s="172" t="s">
        <v>334</v>
      </c>
      <c r="B84" s="169">
        <v>243</v>
      </c>
      <c r="C84" s="169">
        <v>171.4401748</v>
      </c>
      <c r="D84" s="170"/>
    </row>
    <row r="85" spans="1:4" ht="15" customHeight="1">
      <c r="A85" s="133" t="s">
        <v>335</v>
      </c>
      <c r="B85" s="166">
        <v>207</v>
      </c>
      <c r="C85" s="166">
        <v>171.4401748</v>
      </c>
      <c r="D85" s="134"/>
    </row>
    <row r="86" spans="1:4" ht="15" customHeight="1">
      <c r="A86" s="133" t="s">
        <v>336</v>
      </c>
      <c r="B86" s="166">
        <v>36</v>
      </c>
      <c r="C86" s="166"/>
      <c r="D86" s="134"/>
    </row>
    <row r="87" spans="1:4" ht="15" customHeight="1">
      <c r="A87" s="133" t="s">
        <v>337</v>
      </c>
      <c r="B87" s="166"/>
      <c r="C87" s="166"/>
      <c r="D87" s="134"/>
    </row>
    <row r="88" spans="1:4" ht="15" customHeight="1">
      <c r="A88" s="133" t="s">
        <v>338</v>
      </c>
      <c r="B88" s="166"/>
      <c r="C88" s="166"/>
      <c r="D88" s="134"/>
    </row>
    <row r="89" spans="1:4" ht="15" customHeight="1">
      <c r="A89" s="133" t="s">
        <v>339</v>
      </c>
      <c r="B89" s="166"/>
      <c r="C89" s="166"/>
      <c r="D89" s="134"/>
    </row>
    <row r="90" spans="1:4" ht="15" customHeight="1">
      <c r="A90" s="133" t="s">
        <v>340</v>
      </c>
      <c r="B90" s="166"/>
      <c r="C90" s="166"/>
      <c r="D90" s="134"/>
    </row>
    <row r="91" spans="1:4" ht="15" customHeight="1">
      <c r="A91" s="133" t="s">
        <v>341</v>
      </c>
      <c r="B91" s="166"/>
      <c r="C91" s="166"/>
      <c r="D91" s="134"/>
    </row>
    <row r="92" spans="1:4" ht="15" customHeight="1">
      <c r="A92" s="133" t="s">
        <v>342</v>
      </c>
      <c r="B92" s="166"/>
      <c r="C92" s="166"/>
      <c r="D92" s="134"/>
    </row>
    <row r="93" spans="1:4" s="171" customFormat="1" ht="15" customHeight="1">
      <c r="A93" s="172" t="s">
        <v>343</v>
      </c>
      <c r="B93" s="169">
        <f>B95+B103</f>
        <v>208</v>
      </c>
      <c r="C93" s="169">
        <v>538.4</v>
      </c>
      <c r="D93" s="170"/>
    </row>
    <row r="94" spans="1:4" ht="15" customHeight="1">
      <c r="A94" s="133" t="s">
        <v>344</v>
      </c>
      <c r="B94" s="166"/>
      <c r="C94" s="166"/>
      <c r="D94" s="134"/>
    </row>
    <row r="95" spans="1:4" ht="15" customHeight="1">
      <c r="A95" s="133" t="s">
        <v>345</v>
      </c>
      <c r="B95" s="166">
        <v>80</v>
      </c>
      <c r="C95" s="166">
        <v>510</v>
      </c>
      <c r="D95" s="134"/>
    </row>
    <row r="96" spans="1:4" ht="15" customHeight="1">
      <c r="A96" s="133" t="s">
        <v>346</v>
      </c>
      <c r="B96" s="166"/>
      <c r="C96" s="166"/>
      <c r="D96" s="134"/>
    </row>
    <row r="97" spans="1:4" ht="15" customHeight="1">
      <c r="A97" s="133" t="s">
        <v>347</v>
      </c>
      <c r="B97" s="166"/>
      <c r="C97" s="166"/>
      <c r="D97" s="134"/>
    </row>
    <row r="98" spans="1:4" ht="15" customHeight="1">
      <c r="A98" s="133" t="s">
        <v>348</v>
      </c>
      <c r="B98" s="166"/>
      <c r="C98" s="166"/>
      <c r="D98" s="134"/>
    </row>
    <row r="99" spans="1:4" ht="15" customHeight="1">
      <c r="A99" s="133" t="s">
        <v>349</v>
      </c>
      <c r="B99" s="166"/>
      <c r="C99" s="166"/>
      <c r="D99" s="134"/>
    </row>
    <row r="100" spans="1:4" ht="15" customHeight="1">
      <c r="A100" s="133" t="s">
        <v>350</v>
      </c>
      <c r="B100" s="166"/>
      <c r="C100" s="166"/>
      <c r="D100" s="134"/>
    </row>
    <row r="101" spans="1:4" ht="15" customHeight="1">
      <c r="A101" s="133" t="s">
        <v>351</v>
      </c>
      <c r="B101" s="166"/>
      <c r="C101" s="166"/>
      <c r="D101" s="134"/>
    </row>
    <row r="102" spans="1:4" ht="15" customHeight="1">
      <c r="A102" s="133" t="s">
        <v>352</v>
      </c>
      <c r="B102" s="166"/>
      <c r="C102" s="166"/>
      <c r="D102" s="134"/>
    </row>
    <row r="103" spans="1:4" ht="15" customHeight="1">
      <c r="A103" s="133" t="s">
        <v>353</v>
      </c>
      <c r="B103" s="166">
        <v>128</v>
      </c>
      <c r="C103" s="166">
        <v>28</v>
      </c>
      <c r="D103" s="134"/>
    </row>
    <row r="104" spans="1:4" ht="15" customHeight="1">
      <c r="A104" s="133" t="s">
        <v>354</v>
      </c>
      <c r="B104" s="166"/>
      <c r="C104" s="166"/>
      <c r="D104" s="134"/>
    </row>
    <row r="105" spans="1:4" ht="15" customHeight="1">
      <c r="A105" s="133" t="s">
        <v>355</v>
      </c>
      <c r="B105" s="166"/>
      <c r="C105" s="166"/>
      <c r="D105" s="134"/>
    </row>
    <row r="106" spans="1:4" s="171" customFormat="1" ht="15" customHeight="1">
      <c r="A106" s="172" t="s">
        <v>356</v>
      </c>
      <c r="B106" s="169">
        <v>41</v>
      </c>
      <c r="C106" s="169">
        <v>133.64</v>
      </c>
      <c r="D106" s="170"/>
    </row>
    <row r="107" spans="1:4" ht="15" customHeight="1">
      <c r="A107" s="133" t="s">
        <v>357</v>
      </c>
      <c r="B107" s="166"/>
      <c r="C107" s="166"/>
      <c r="D107" s="134"/>
    </row>
    <row r="108" spans="1:4" ht="15" customHeight="1">
      <c r="A108" s="133" t="s">
        <v>358</v>
      </c>
      <c r="B108" s="166">
        <v>25</v>
      </c>
      <c r="C108" s="166">
        <v>50.839999999999996</v>
      </c>
      <c r="D108" s="134"/>
    </row>
    <row r="109" spans="1:4" ht="15" customHeight="1">
      <c r="A109" s="133" t="s">
        <v>359</v>
      </c>
      <c r="B109" s="166"/>
      <c r="C109" s="166"/>
      <c r="D109" s="134"/>
    </row>
    <row r="110" spans="1:4" ht="15" customHeight="1">
      <c r="A110" s="133" t="s">
        <v>360</v>
      </c>
      <c r="B110" s="166"/>
      <c r="C110" s="166"/>
      <c r="D110" s="134"/>
    </row>
    <row r="111" spans="1:4" ht="15" customHeight="1">
      <c r="A111" s="133" t="s">
        <v>361</v>
      </c>
      <c r="B111" s="166"/>
      <c r="C111" s="166"/>
      <c r="D111" s="134"/>
    </row>
    <row r="112" spans="1:4" ht="15" customHeight="1">
      <c r="A112" s="133" t="s">
        <v>362</v>
      </c>
      <c r="B112" s="166"/>
      <c r="C112" s="166"/>
      <c r="D112" s="134"/>
    </row>
    <row r="113" spans="1:4" ht="15" customHeight="1">
      <c r="A113" s="133" t="s">
        <v>363</v>
      </c>
      <c r="B113" s="166">
        <v>16</v>
      </c>
      <c r="C113" s="166"/>
      <c r="D113" s="134"/>
    </row>
    <row r="114" spans="1:4" ht="15" customHeight="1">
      <c r="A114" s="133" t="s">
        <v>364</v>
      </c>
      <c r="B114" s="166"/>
      <c r="C114" s="166"/>
      <c r="D114" s="134"/>
    </row>
    <row r="115" spans="1:4" ht="15" customHeight="1">
      <c r="A115" s="133" t="s">
        <v>365</v>
      </c>
      <c r="B115" s="166"/>
      <c r="C115" s="166">
        <v>83</v>
      </c>
      <c r="D115" s="135"/>
    </row>
    <row r="116" spans="1:4" s="171" customFormat="1" ht="15" customHeight="1">
      <c r="A116" s="172" t="s">
        <v>366</v>
      </c>
      <c r="B116" s="169">
        <v>8</v>
      </c>
      <c r="C116" s="169">
        <v>10.3</v>
      </c>
      <c r="D116" s="170"/>
    </row>
    <row r="117" spans="1:4" ht="15" customHeight="1">
      <c r="A117" s="133" t="s">
        <v>367</v>
      </c>
      <c r="B117" s="166"/>
      <c r="C117" s="166">
        <v>5.3</v>
      </c>
      <c r="D117" s="134"/>
    </row>
    <row r="118" spans="1:4" ht="15" customHeight="1">
      <c r="A118" s="133" t="s">
        <v>368</v>
      </c>
      <c r="B118" s="166">
        <v>8</v>
      </c>
      <c r="C118" s="166">
        <v>5</v>
      </c>
      <c r="D118" s="134"/>
    </row>
    <row r="119" spans="1:4" ht="15" customHeight="1">
      <c r="A119" s="133" t="s">
        <v>369</v>
      </c>
      <c r="B119" s="166"/>
      <c r="C119" s="166"/>
      <c r="D119" s="134"/>
    </row>
    <row r="120" spans="1:4" ht="15" customHeight="1">
      <c r="A120" s="133" t="s">
        <v>370</v>
      </c>
      <c r="B120" s="166"/>
      <c r="C120" s="166"/>
      <c r="D120" s="134"/>
    </row>
    <row r="121" spans="1:4" ht="15" customHeight="1">
      <c r="A121" s="133" t="s">
        <v>371</v>
      </c>
      <c r="B121" s="166"/>
      <c r="C121" s="166"/>
      <c r="D121" s="134"/>
    </row>
    <row r="122" spans="1:4" ht="15" customHeight="1">
      <c r="A122" s="133" t="s">
        <v>372</v>
      </c>
      <c r="B122" s="166"/>
      <c r="C122" s="166"/>
      <c r="D122" s="134"/>
    </row>
    <row r="123" spans="1:4" ht="15" customHeight="1">
      <c r="A123" s="133" t="s">
        <v>373</v>
      </c>
      <c r="B123" s="166"/>
      <c r="C123" s="166"/>
      <c r="D123" s="134"/>
    </row>
    <row r="124" spans="1:4" ht="15" customHeight="1">
      <c r="A124" s="133" t="s">
        <v>374</v>
      </c>
      <c r="B124" s="166"/>
      <c r="C124" s="166"/>
      <c r="D124" s="134"/>
    </row>
    <row r="125" spans="1:4" s="171" customFormat="1" ht="15" customHeight="1">
      <c r="A125" s="172" t="s">
        <v>375</v>
      </c>
      <c r="B125" s="169">
        <v>965</v>
      </c>
      <c r="C125" s="169">
        <v>1131.4</v>
      </c>
      <c r="D125" s="170"/>
    </row>
    <row r="126" spans="1:4" ht="15" customHeight="1">
      <c r="A126" s="133" t="s">
        <v>376</v>
      </c>
      <c r="B126" s="166">
        <v>672</v>
      </c>
      <c r="C126" s="166">
        <v>664.0344834</v>
      </c>
      <c r="D126" s="134"/>
    </row>
    <row r="127" spans="1:4" ht="15" customHeight="1">
      <c r="A127" s="133" t="s">
        <v>377</v>
      </c>
      <c r="B127" s="166">
        <v>189</v>
      </c>
      <c r="C127" s="166">
        <v>209.26</v>
      </c>
      <c r="D127" s="134"/>
    </row>
    <row r="128" spans="1:4" ht="15" customHeight="1">
      <c r="A128" s="133" t="s">
        <v>378</v>
      </c>
      <c r="B128" s="166"/>
      <c r="C128" s="166"/>
      <c r="D128" s="135"/>
    </row>
    <row r="129" spans="1:4" ht="15" customHeight="1">
      <c r="A129" s="133" t="s">
        <v>379</v>
      </c>
      <c r="B129" s="166"/>
      <c r="C129" s="166"/>
      <c r="D129" s="134"/>
    </row>
    <row r="130" spans="1:4" ht="15" customHeight="1">
      <c r="A130" s="133" t="s">
        <v>380</v>
      </c>
      <c r="B130" s="166"/>
      <c r="C130" s="166"/>
      <c r="D130" s="134"/>
    </row>
    <row r="131" spans="1:4" ht="15" customHeight="1">
      <c r="A131" s="133" t="s">
        <v>381</v>
      </c>
      <c r="B131" s="166"/>
      <c r="C131" s="166"/>
      <c r="D131" s="134"/>
    </row>
    <row r="132" spans="1:4" ht="15" customHeight="1">
      <c r="A132" s="133" t="s">
        <v>382</v>
      </c>
      <c r="B132" s="166"/>
      <c r="C132" s="166"/>
      <c r="D132" s="134"/>
    </row>
    <row r="133" spans="1:4" ht="15" customHeight="1">
      <c r="A133" s="133" t="s">
        <v>383</v>
      </c>
      <c r="B133" s="166">
        <v>104</v>
      </c>
      <c r="C133" s="166">
        <v>258</v>
      </c>
      <c r="D133" s="134"/>
    </row>
    <row r="134" spans="1:4" ht="15" customHeight="1">
      <c r="A134" s="133" t="s">
        <v>384</v>
      </c>
      <c r="B134" s="166"/>
      <c r="C134" s="166"/>
      <c r="D134" s="134"/>
    </row>
    <row r="135" spans="1:4" ht="15" customHeight="1">
      <c r="A135" s="133" t="s">
        <v>385</v>
      </c>
      <c r="B135" s="166"/>
      <c r="C135" s="166"/>
      <c r="D135" s="135"/>
    </row>
    <row r="136" spans="1:4" ht="15" customHeight="1">
      <c r="A136" s="133" t="s">
        <v>386</v>
      </c>
      <c r="B136" s="166"/>
      <c r="C136" s="166"/>
      <c r="D136" s="135"/>
    </row>
    <row r="137" spans="1:4" ht="15" customHeight="1">
      <c r="A137" s="133" t="s">
        <v>387</v>
      </c>
      <c r="B137" s="166"/>
      <c r="C137" s="166"/>
      <c r="D137" s="134"/>
    </row>
    <row r="138" spans="1:4" ht="15" customHeight="1">
      <c r="A138" s="133" t="s">
        <v>388</v>
      </c>
      <c r="B138" s="166"/>
      <c r="C138" s="166"/>
      <c r="D138" s="134"/>
    </row>
    <row r="139" spans="1:4" ht="15" customHeight="1">
      <c r="A139" s="133" t="s">
        <v>389</v>
      </c>
      <c r="B139" s="166"/>
      <c r="C139" s="166"/>
      <c r="D139" s="134"/>
    </row>
    <row r="140" spans="1:4" ht="15" customHeight="1">
      <c r="A140" s="133" t="s">
        <v>390</v>
      </c>
      <c r="B140" s="166"/>
      <c r="C140" s="166"/>
      <c r="D140" s="134"/>
    </row>
    <row r="141" spans="1:4" ht="15" customHeight="1">
      <c r="A141" s="133" t="s">
        <v>391</v>
      </c>
      <c r="B141" s="166"/>
      <c r="C141" s="166"/>
      <c r="D141" s="134"/>
    </row>
    <row r="142" spans="1:4" ht="15" customHeight="1">
      <c r="A142" s="133" t="s">
        <v>392</v>
      </c>
      <c r="B142" s="166"/>
      <c r="C142" s="166"/>
      <c r="D142" s="135"/>
    </row>
    <row r="143" spans="1:4" ht="15" customHeight="1">
      <c r="A143" s="133" t="s">
        <v>393</v>
      </c>
      <c r="B143" s="166"/>
      <c r="C143" s="166"/>
      <c r="D143" s="134"/>
    </row>
    <row r="144" spans="1:4" ht="15" customHeight="1">
      <c r="A144" s="133" t="s">
        <v>394</v>
      </c>
      <c r="B144" s="166"/>
      <c r="C144" s="166"/>
      <c r="D144" s="134"/>
    </row>
    <row r="145" spans="1:4" ht="15" customHeight="1">
      <c r="A145" s="133" t="s">
        <v>395</v>
      </c>
      <c r="B145" s="166"/>
      <c r="C145" s="166"/>
      <c r="D145" s="135"/>
    </row>
    <row r="146" spans="1:4" ht="15" customHeight="1">
      <c r="A146" s="133" t="s">
        <v>396</v>
      </c>
      <c r="B146" s="166"/>
      <c r="C146" s="166"/>
      <c r="D146" s="135"/>
    </row>
    <row r="147" spans="1:4" ht="15" customHeight="1">
      <c r="A147" s="133" t="s">
        <v>397</v>
      </c>
      <c r="B147" s="166"/>
      <c r="C147" s="166"/>
      <c r="D147" s="134"/>
    </row>
    <row r="148" spans="1:4" ht="15" customHeight="1">
      <c r="A148" s="133" t="s">
        <v>398</v>
      </c>
      <c r="B148" s="166"/>
      <c r="C148" s="166"/>
      <c r="D148" s="135"/>
    </row>
    <row r="149" spans="1:4" ht="15" customHeight="1">
      <c r="A149" s="133" t="s">
        <v>399</v>
      </c>
      <c r="B149" s="166"/>
      <c r="C149" s="166"/>
      <c r="D149" s="135"/>
    </row>
    <row r="150" spans="1:4" ht="15" customHeight="1">
      <c r="A150" s="133" t="s">
        <v>400</v>
      </c>
      <c r="B150" s="166"/>
      <c r="C150" s="166"/>
      <c r="D150" s="135"/>
    </row>
    <row r="151" spans="1:4" ht="15" customHeight="1">
      <c r="A151" s="133" t="s">
        <v>401</v>
      </c>
      <c r="B151" s="166"/>
      <c r="C151" s="166"/>
      <c r="D151" s="135"/>
    </row>
    <row r="152" spans="1:4" ht="15" customHeight="1">
      <c r="A152" s="133" t="s">
        <v>402</v>
      </c>
      <c r="B152" s="166"/>
      <c r="C152" s="166"/>
      <c r="D152" s="135"/>
    </row>
    <row r="153" spans="1:4" ht="15" customHeight="1">
      <c r="A153" s="133" t="s">
        <v>403</v>
      </c>
      <c r="B153" s="166"/>
      <c r="C153" s="166"/>
      <c r="D153" s="135"/>
    </row>
    <row r="154" spans="1:4" ht="15" customHeight="1">
      <c r="A154" s="133" t="s">
        <v>404</v>
      </c>
      <c r="B154" s="166"/>
      <c r="C154" s="166"/>
      <c r="D154" s="135"/>
    </row>
    <row r="155" spans="1:4" ht="15" customHeight="1">
      <c r="A155" s="133" t="s">
        <v>405</v>
      </c>
      <c r="B155" s="166"/>
      <c r="C155" s="166"/>
      <c r="D155" s="135"/>
    </row>
    <row r="156" spans="1:4" ht="15" customHeight="1">
      <c r="A156" s="133" t="s">
        <v>406</v>
      </c>
      <c r="B156" s="166"/>
      <c r="C156" s="166"/>
      <c r="D156" s="135"/>
    </row>
    <row r="157" spans="1:4" ht="15" customHeight="1">
      <c r="A157" s="133" t="s">
        <v>407</v>
      </c>
      <c r="B157" s="166"/>
      <c r="C157" s="166"/>
      <c r="D157" s="135"/>
    </row>
    <row r="158" spans="1:4" ht="15" customHeight="1">
      <c r="A158" s="133" t="s">
        <v>408</v>
      </c>
      <c r="B158" s="166"/>
      <c r="C158" s="166"/>
      <c r="D158" s="134"/>
    </row>
    <row r="159" spans="1:4" ht="15" customHeight="1">
      <c r="A159" s="133" t="s">
        <v>409</v>
      </c>
      <c r="B159" s="166"/>
      <c r="C159" s="166"/>
      <c r="D159" s="134"/>
    </row>
    <row r="160" spans="1:4" ht="15" customHeight="1">
      <c r="A160" s="133" t="s">
        <v>410</v>
      </c>
      <c r="B160" s="166"/>
      <c r="C160" s="166"/>
      <c r="D160" s="135"/>
    </row>
    <row r="161" spans="1:4" ht="15" customHeight="1">
      <c r="A161" s="133" t="s">
        <v>411</v>
      </c>
      <c r="B161" s="166"/>
      <c r="C161" s="166"/>
      <c r="D161" s="134"/>
    </row>
    <row r="162" spans="1:4" ht="15" customHeight="1">
      <c r="A162" s="133" t="s">
        <v>412</v>
      </c>
      <c r="B162" s="166"/>
      <c r="C162" s="166"/>
      <c r="D162" s="135"/>
    </row>
    <row r="163" spans="1:4" ht="15" customHeight="1">
      <c r="A163" s="133" t="s">
        <v>413</v>
      </c>
      <c r="B163" s="166"/>
      <c r="C163" s="166"/>
      <c r="D163" s="134"/>
    </row>
    <row r="164" spans="1:4" ht="15" customHeight="1">
      <c r="A164" s="133" t="s">
        <v>414</v>
      </c>
      <c r="B164" s="166"/>
      <c r="C164" s="166"/>
      <c r="D164" s="134"/>
    </row>
    <row r="165" spans="1:4" ht="15" customHeight="1">
      <c r="A165" s="133" t="s">
        <v>415</v>
      </c>
      <c r="B165" s="166"/>
      <c r="C165" s="166"/>
      <c r="D165" s="134"/>
    </row>
    <row r="166" spans="1:4" ht="15" customHeight="1">
      <c r="A166" s="133" t="s">
        <v>416</v>
      </c>
      <c r="B166" s="166"/>
      <c r="C166" s="166"/>
      <c r="D166" s="134"/>
    </row>
    <row r="167" spans="1:4" ht="15" customHeight="1">
      <c r="A167" s="133" t="s">
        <v>417</v>
      </c>
      <c r="B167" s="166"/>
      <c r="C167" s="166"/>
      <c r="D167" s="134"/>
    </row>
    <row r="168" spans="1:4" ht="15" customHeight="1">
      <c r="A168" s="133" t="s">
        <v>418</v>
      </c>
      <c r="B168" s="166"/>
      <c r="C168" s="166"/>
      <c r="D168" s="134"/>
    </row>
    <row r="169" spans="1:4" ht="15" customHeight="1">
      <c r="A169" s="133" t="s">
        <v>419</v>
      </c>
      <c r="B169" s="166"/>
      <c r="C169" s="166"/>
      <c r="D169" s="134"/>
    </row>
    <row r="170" spans="1:4" ht="15" customHeight="1">
      <c r="A170" s="133" t="s">
        <v>420</v>
      </c>
      <c r="B170" s="166"/>
      <c r="C170" s="166"/>
      <c r="D170" s="134"/>
    </row>
    <row r="171" spans="1:4" ht="15" customHeight="1">
      <c r="A171" s="133" t="s">
        <v>421</v>
      </c>
      <c r="B171" s="166"/>
      <c r="C171" s="166"/>
      <c r="D171" s="134"/>
    </row>
    <row r="172" spans="1:4" ht="15" customHeight="1">
      <c r="A172" s="133" t="s">
        <v>422</v>
      </c>
      <c r="B172" s="166"/>
      <c r="C172" s="166"/>
      <c r="D172" s="134"/>
    </row>
    <row r="173" spans="1:4" ht="15" customHeight="1">
      <c r="A173" s="133" t="s">
        <v>423</v>
      </c>
      <c r="B173" s="166"/>
      <c r="C173" s="166"/>
      <c r="D173" s="134"/>
    </row>
    <row r="174" spans="1:4" ht="15" customHeight="1">
      <c r="A174" s="133" t="s">
        <v>424</v>
      </c>
      <c r="B174" s="166"/>
      <c r="C174" s="166"/>
      <c r="D174" s="134"/>
    </row>
    <row r="175" spans="1:4" ht="15" customHeight="1">
      <c r="A175" s="133" t="s">
        <v>425</v>
      </c>
      <c r="B175" s="166"/>
      <c r="C175" s="166"/>
      <c r="D175" s="134"/>
    </row>
    <row r="176" spans="1:4" ht="15" customHeight="1">
      <c r="A176" s="133" t="s">
        <v>426</v>
      </c>
      <c r="B176" s="166"/>
      <c r="C176" s="166"/>
      <c r="D176" s="135"/>
    </row>
    <row r="177" spans="1:4" ht="15" customHeight="1">
      <c r="A177" s="133" t="s">
        <v>427</v>
      </c>
      <c r="B177" s="166"/>
      <c r="C177" s="166"/>
      <c r="D177" s="134"/>
    </row>
    <row r="178" spans="1:4" s="171" customFormat="1" ht="15" customHeight="1">
      <c r="A178" s="172" t="s">
        <v>428</v>
      </c>
      <c r="B178" s="169">
        <v>20</v>
      </c>
      <c r="C178" s="169">
        <v>97.25</v>
      </c>
      <c r="D178" s="170"/>
    </row>
    <row r="179" spans="1:4" ht="15" customHeight="1">
      <c r="A179" s="133" t="s">
        <v>429</v>
      </c>
      <c r="B179" s="166">
        <v>1</v>
      </c>
      <c r="C179" s="166"/>
      <c r="D179" s="134"/>
    </row>
    <row r="180" spans="1:4" ht="15" customHeight="1">
      <c r="A180" s="133" t="s">
        <v>430</v>
      </c>
      <c r="B180" s="166">
        <v>19</v>
      </c>
      <c r="C180" s="166">
        <v>97.25</v>
      </c>
      <c r="D180" s="134"/>
    </row>
    <row r="181" spans="1:4" ht="15" customHeight="1">
      <c r="A181" s="133" t="s">
        <v>431</v>
      </c>
      <c r="B181" s="166"/>
      <c r="C181" s="166"/>
      <c r="D181" s="134"/>
    </row>
    <row r="182" spans="1:4" ht="15" customHeight="1">
      <c r="A182" s="133" t="s">
        <v>432</v>
      </c>
      <c r="B182" s="166"/>
      <c r="C182" s="166"/>
      <c r="D182" s="134"/>
    </row>
    <row r="183" spans="1:4" ht="15" customHeight="1">
      <c r="A183" s="133" t="s">
        <v>433</v>
      </c>
      <c r="B183" s="166"/>
      <c r="C183" s="166"/>
      <c r="D183" s="134"/>
    </row>
    <row r="184" spans="1:4" ht="15" customHeight="1">
      <c r="A184" s="133" t="s">
        <v>434</v>
      </c>
      <c r="B184" s="166"/>
      <c r="C184" s="166"/>
      <c r="D184" s="134"/>
    </row>
    <row r="185" spans="1:4" s="171" customFormat="1" ht="15" customHeight="1">
      <c r="A185" s="172" t="s">
        <v>435</v>
      </c>
      <c r="B185" s="169">
        <f>2660</f>
        <v>2660</v>
      </c>
      <c r="C185" s="169">
        <f>11937.0372659-1506</f>
        <v>10431.0372659</v>
      </c>
      <c r="D185" s="170"/>
    </row>
    <row r="186" spans="1:4" ht="15" customHeight="1">
      <c r="A186" s="133" t="s">
        <v>436</v>
      </c>
      <c r="B186" s="166">
        <v>620</v>
      </c>
      <c r="C186" s="166">
        <v>5429.309565900001</v>
      </c>
      <c r="D186" s="134"/>
    </row>
    <row r="187" spans="1:4" ht="15" customHeight="1">
      <c r="A187" s="133" t="s">
        <v>437</v>
      </c>
      <c r="B187" s="166">
        <v>2026</v>
      </c>
      <c r="C187" s="166">
        <f>6457.7277-1506</f>
        <v>4951.7277</v>
      </c>
      <c r="D187" s="134"/>
    </row>
    <row r="188" spans="1:4" ht="15" customHeight="1">
      <c r="A188" s="133" t="s">
        <v>438</v>
      </c>
      <c r="B188" s="166"/>
      <c r="C188" s="166"/>
      <c r="D188" s="135"/>
    </row>
    <row r="189" spans="1:4" ht="15" customHeight="1">
      <c r="A189" s="133" t="s">
        <v>439</v>
      </c>
      <c r="B189" s="166">
        <v>14</v>
      </c>
      <c r="C189" s="166"/>
      <c r="D189" s="134"/>
    </row>
    <row r="190" spans="1:4" ht="15" customHeight="1">
      <c r="A190" s="133" t="s">
        <v>440</v>
      </c>
      <c r="B190" s="166"/>
      <c r="C190" s="166">
        <v>50</v>
      </c>
      <c r="D190" s="135"/>
    </row>
    <row r="191" spans="1:4" ht="15" customHeight="1">
      <c r="A191" s="133" t="s">
        <v>441</v>
      </c>
      <c r="B191" s="166"/>
      <c r="C191" s="166"/>
      <c r="D191" s="134"/>
    </row>
    <row r="192" spans="1:4" s="171" customFormat="1" ht="15" customHeight="1">
      <c r="A192" s="172" t="s">
        <v>442</v>
      </c>
      <c r="B192" s="169">
        <v>136</v>
      </c>
      <c r="C192" s="169"/>
      <c r="D192" s="170"/>
    </row>
    <row r="193" spans="1:4" ht="15" customHeight="1">
      <c r="A193" s="133" t="s">
        <v>443</v>
      </c>
      <c r="B193" s="166"/>
      <c r="C193" s="166"/>
      <c r="D193" s="134"/>
    </row>
    <row r="194" spans="1:4" ht="15" customHeight="1">
      <c r="A194" s="133" t="s">
        <v>444</v>
      </c>
      <c r="B194" s="166">
        <v>6</v>
      </c>
      <c r="C194" s="166"/>
      <c r="D194" s="134"/>
    </row>
    <row r="195" spans="1:4" ht="15" customHeight="1">
      <c r="A195" s="133" t="s">
        <v>445</v>
      </c>
      <c r="B195" s="166"/>
      <c r="C195" s="166"/>
      <c r="D195" s="134"/>
    </row>
    <row r="196" spans="1:4" ht="14.25" customHeight="1">
      <c r="A196" s="133" t="s">
        <v>446</v>
      </c>
      <c r="B196" s="166">
        <v>30</v>
      </c>
      <c r="C196" s="166"/>
      <c r="D196" s="134"/>
    </row>
    <row r="197" spans="1:4" ht="15" customHeight="1">
      <c r="A197" s="133" t="s">
        <v>447</v>
      </c>
      <c r="B197" s="166"/>
      <c r="C197" s="166"/>
      <c r="D197" s="135"/>
    </row>
    <row r="198" spans="1:4" ht="15" customHeight="1">
      <c r="A198" s="133" t="s">
        <v>448</v>
      </c>
      <c r="B198" s="166">
        <v>100</v>
      </c>
      <c r="C198" s="166"/>
      <c r="D198" s="134"/>
    </row>
    <row r="199" spans="1:4" s="171" customFormat="1" ht="15" customHeight="1">
      <c r="A199" s="172" t="s">
        <v>449</v>
      </c>
      <c r="B199" s="169"/>
      <c r="C199" s="169">
        <v>5</v>
      </c>
      <c r="D199" s="170"/>
    </row>
    <row r="200" spans="1:4" ht="15" customHeight="1">
      <c r="A200" s="133" t="s">
        <v>450</v>
      </c>
      <c r="B200" s="166"/>
      <c r="C200" s="166">
        <v>5</v>
      </c>
      <c r="D200" s="134"/>
    </row>
    <row r="201" spans="1:4" ht="15" customHeight="1">
      <c r="A201" s="133" t="s">
        <v>451</v>
      </c>
      <c r="B201" s="166"/>
      <c r="C201" s="166"/>
      <c r="D201" s="134"/>
    </row>
    <row r="202" spans="1:4" ht="15" customHeight="1">
      <c r="A202" s="133" t="s">
        <v>452</v>
      </c>
      <c r="B202" s="166"/>
      <c r="C202" s="166"/>
      <c r="D202" s="135"/>
    </row>
    <row r="203" spans="1:4" ht="15" customHeight="1">
      <c r="A203" s="133" t="s">
        <v>453</v>
      </c>
      <c r="B203" s="166"/>
      <c r="C203" s="166"/>
      <c r="D203" s="134"/>
    </row>
    <row r="204" spans="1:4" ht="15" customHeight="1">
      <c r="A204" s="133" t="s">
        <v>454</v>
      </c>
      <c r="B204" s="166"/>
      <c r="C204" s="166"/>
      <c r="D204" s="135"/>
    </row>
    <row r="205" spans="1:4" ht="15" customHeight="1">
      <c r="A205" s="133" t="s">
        <v>455</v>
      </c>
      <c r="B205" s="166"/>
      <c r="C205" s="166"/>
      <c r="D205" s="134"/>
    </row>
    <row r="206" spans="1:4" ht="15" customHeight="1">
      <c r="A206" s="133" t="s">
        <v>456</v>
      </c>
      <c r="B206" s="166"/>
      <c r="C206" s="166"/>
      <c r="D206" s="134"/>
    </row>
    <row r="207" spans="1:4" ht="15" customHeight="1">
      <c r="A207" s="133" t="s">
        <v>457</v>
      </c>
      <c r="B207" s="166"/>
      <c r="C207" s="166"/>
      <c r="D207" s="134"/>
    </row>
    <row r="208" spans="1:4" ht="15" customHeight="1">
      <c r="A208" s="133" t="s">
        <v>458</v>
      </c>
      <c r="B208" s="166"/>
      <c r="C208" s="166"/>
      <c r="D208" s="134"/>
    </row>
    <row r="209" spans="1:4" ht="15" customHeight="1">
      <c r="A209" s="133" t="s">
        <v>459</v>
      </c>
      <c r="B209" s="166"/>
      <c r="C209" s="166"/>
      <c r="D209" s="134"/>
    </row>
    <row r="210" spans="1:4" ht="15" customHeight="1">
      <c r="A210" s="133" t="s">
        <v>460</v>
      </c>
      <c r="B210" s="166"/>
      <c r="C210" s="166"/>
      <c r="D210" s="134"/>
    </row>
    <row r="211" spans="1:4" ht="15" customHeight="1">
      <c r="A211" s="133" t="s">
        <v>461</v>
      </c>
      <c r="B211" s="166"/>
      <c r="C211" s="166"/>
      <c r="D211" s="134"/>
    </row>
    <row r="212" spans="1:4" ht="15" customHeight="1">
      <c r="A212" s="133" t="s">
        <v>462</v>
      </c>
      <c r="B212" s="166"/>
      <c r="C212" s="166"/>
      <c r="D212" s="134"/>
    </row>
    <row r="213" spans="1:4" ht="15" customHeight="1">
      <c r="A213" s="133" t="s">
        <v>463</v>
      </c>
      <c r="B213" s="166"/>
      <c r="C213" s="166"/>
      <c r="D213" s="134"/>
    </row>
    <row r="214" spans="1:4" ht="15" customHeight="1">
      <c r="A214" s="133" t="s">
        <v>464</v>
      </c>
      <c r="B214" s="166"/>
      <c r="C214" s="166"/>
      <c r="D214" s="134"/>
    </row>
    <row r="215" spans="1:4" ht="15" customHeight="1">
      <c r="A215" s="133" t="s">
        <v>465</v>
      </c>
      <c r="B215" s="166"/>
      <c r="C215" s="166"/>
      <c r="D215" s="134"/>
    </row>
    <row r="216" spans="1:4" ht="15" customHeight="1">
      <c r="A216" s="133" t="s">
        <v>466</v>
      </c>
      <c r="B216" s="166"/>
      <c r="C216" s="166"/>
      <c r="D216" s="134"/>
    </row>
    <row r="217" spans="1:4" ht="15" customHeight="1">
      <c r="A217" s="133" t="s">
        <v>467</v>
      </c>
      <c r="B217" s="166"/>
      <c r="C217" s="166"/>
      <c r="D217" s="134"/>
    </row>
    <row r="218" spans="1:4" ht="15" customHeight="1">
      <c r="A218" s="133" t="s">
        <v>468</v>
      </c>
      <c r="B218" s="166"/>
      <c r="C218" s="166"/>
      <c r="D218" s="134"/>
    </row>
    <row r="219" spans="1:4" ht="15" customHeight="1">
      <c r="A219" s="133" t="s">
        <v>469</v>
      </c>
      <c r="B219" s="166"/>
      <c r="C219" s="166"/>
      <c r="D219" s="134"/>
    </row>
    <row r="220" spans="1:4" ht="15" customHeight="1">
      <c r="A220" s="133" t="s">
        <v>470</v>
      </c>
      <c r="B220" s="166"/>
      <c r="C220" s="166"/>
      <c r="D220" s="135"/>
    </row>
    <row r="221" spans="1:4" ht="15" customHeight="1">
      <c r="A221" s="133" t="s">
        <v>471</v>
      </c>
      <c r="B221" s="166"/>
      <c r="C221" s="166"/>
      <c r="D221" s="134"/>
    </row>
    <row r="222" spans="1:4" ht="15" customHeight="1">
      <c r="A222" s="133" t="s">
        <v>472</v>
      </c>
      <c r="B222" s="166"/>
      <c r="C222" s="166"/>
      <c r="D222" s="135"/>
    </row>
    <row r="223" spans="1:4" ht="15" customHeight="1">
      <c r="A223" s="133" t="s">
        <v>473</v>
      </c>
      <c r="B223" s="166"/>
      <c r="C223" s="166"/>
      <c r="D223" s="134"/>
    </row>
    <row r="224" spans="1:4" ht="15" customHeight="1">
      <c r="A224" s="133" t="s">
        <v>474</v>
      </c>
      <c r="B224" s="166"/>
      <c r="C224" s="166"/>
      <c r="D224" s="134"/>
    </row>
    <row r="225" spans="1:4" ht="15" customHeight="1">
      <c r="A225" s="133" t="s">
        <v>475</v>
      </c>
      <c r="B225" s="166"/>
      <c r="C225" s="166"/>
      <c r="D225" s="134"/>
    </row>
    <row r="226" spans="1:4" ht="15" customHeight="1">
      <c r="A226" s="133" t="s">
        <v>476</v>
      </c>
      <c r="B226" s="166"/>
      <c r="C226" s="166"/>
      <c r="D226" s="134"/>
    </row>
    <row r="227" spans="1:4" ht="15" customHeight="1">
      <c r="A227" s="133" t="s">
        <v>477</v>
      </c>
      <c r="B227" s="166"/>
      <c r="C227" s="166"/>
      <c r="D227" s="134"/>
    </row>
    <row r="228" spans="1:4" ht="15" customHeight="1">
      <c r="A228" s="133" t="s">
        <v>478</v>
      </c>
      <c r="B228" s="166"/>
      <c r="C228" s="166"/>
      <c r="D228" s="134"/>
    </row>
    <row r="229" spans="1:4" ht="15" customHeight="1">
      <c r="A229" s="133" t="s">
        <v>479</v>
      </c>
      <c r="B229" s="166"/>
      <c r="C229" s="166"/>
      <c r="D229" s="134"/>
    </row>
    <row r="230" spans="1:4" ht="15" customHeight="1">
      <c r="A230" s="133" t="s">
        <v>480</v>
      </c>
      <c r="B230" s="166"/>
      <c r="C230" s="166"/>
      <c r="D230" s="134"/>
    </row>
    <row r="231" spans="1:4" s="171" customFormat="1" ht="15" customHeight="1">
      <c r="A231" s="172" t="s">
        <v>481</v>
      </c>
      <c r="B231" s="169">
        <f>850+72</f>
        <v>922</v>
      </c>
      <c r="C231" s="169">
        <f>163.4+602</f>
        <v>765.4</v>
      </c>
      <c r="D231" s="170"/>
    </row>
    <row r="232" spans="1:4" ht="15" customHeight="1">
      <c r="A232" s="174" t="s">
        <v>1857</v>
      </c>
      <c r="B232" s="166">
        <v>823</v>
      </c>
      <c r="C232" s="166">
        <v>602</v>
      </c>
      <c r="D232" s="134"/>
    </row>
    <row r="233" spans="1:4" ht="15" customHeight="1">
      <c r="A233" s="133" t="s">
        <v>482</v>
      </c>
      <c r="B233" s="166">
        <v>17</v>
      </c>
      <c r="C233" s="166">
        <v>44</v>
      </c>
      <c r="D233" s="134"/>
    </row>
    <row r="234" spans="1:4" ht="15" customHeight="1">
      <c r="A234" s="133" t="s">
        <v>483</v>
      </c>
      <c r="B234" s="166"/>
      <c r="C234" s="166"/>
      <c r="D234" s="134"/>
    </row>
    <row r="235" spans="1:4" ht="15" customHeight="1">
      <c r="A235" s="133" t="s">
        <v>484</v>
      </c>
      <c r="B235" s="166">
        <f>10+72</f>
        <v>82</v>
      </c>
      <c r="C235" s="166">
        <v>119.4</v>
      </c>
      <c r="D235" s="134"/>
    </row>
    <row r="236" spans="1:4" ht="15" customHeight="1">
      <c r="A236" s="133" t="s">
        <v>485</v>
      </c>
      <c r="B236" s="166"/>
      <c r="C236" s="166"/>
      <c r="D236" s="134"/>
    </row>
    <row r="237" spans="1:4" ht="15" customHeight="1">
      <c r="A237" s="133" t="s">
        <v>486</v>
      </c>
      <c r="B237" s="166"/>
      <c r="C237" s="166"/>
      <c r="D237" s="134"/>
    </row>
    <row r="238" spans="1:4" ht="15" customHeight="1">
      <c r="A238" s="133" t="s">
        <v>487</v>
      </c>
      <c r="B238" s="166"/>
      <c r="C238" s="166"/>
      <c r="D238" s="134"/>
    </row>
    <row r="239" spans="1:4" ht="15" customHeight="1">
      <c r="A239" s="133" t="s">
        <v>488</v>
      </c>
      <c r="B239" s="166"/>
      <c r="C239" s="166"/>
      <c r="D239" s="134"/>
    </row>
    <row r="240" spans="1:4" ht="15" customHeight="1">
      <c r="A240" s="133" t="s">
        <v>489</v>
      </c>
      <c r="B240" s="166"/>
      <c r="C240" s="166"/>
      <c r="D240" s="134"/>
    </row>
    <row r="241" spans="1:4" ht="15" customHeight="1">
      <c r="A241" s="133" t="s">
        <v>490</v>
      </c>
      <c r="B241" s="166"/>
      <c r="C241" s="166"/>
      <c r="D241" s="134"/>
    </row>
    <row r="242" spans="1:4" ht="15" customHeight="1">
      <c r="A242" s="133" t="s">
        <v>491</v>
      </c>
      <c r="B242" s="166"/>
      <c r="C242" s="166"/>
      <c r="D242" s="134"/>
    </row>
    <row r="243" spans="1:4" ht="15" customHeight="1">
      <c r="A243" s="133" t="s">
        <v>492</v>
      </c>
      <c r="B243" s="166"/>
      <c r="C243" s="166"/>
      <c r="D243" s="134"/>
    </row>
    <row r="244" spans="1:4" ht="15" customHeight="1">
      <c r="A244" s="133" t="s">
        <v>493</v>
      </c>
      <c r="B244" s="166"/>
      <c r="C244" s="166"/>
      <c r="D244" s="134"/>
    </row>
    <row r="245" spans="1:4" ht="15" customHeight="1">
      <c r="A245" s="133" t="s">
        <v>494</v>
      </c>
      <c r="B245" s="166"/>
      <c r="C245" s="166"/>
      <c r="D245" s="134"/>
    </row>
    <row r="246" spans="1:4" ht="15" customHeight="1">
      <c r="A246" s="133" t="s">
        <v>495</v>
      </c>
      <c r="B246" s="166"/>
      <c r="C246" s="166"/>
      <c r="D246" s="134"/>
    </row>
    <row r="247" spans="1:4" ht="15" customHeight="1">
      <c r="A247" s="133" t="s">
        <v>496</v>
      </c>
      <c r="B247" s="166"/>
      <c r="C247" s="166"/>
      <c r="D247" s="134"/>
    </row>
    <row r="248" spans="1:4" ht="15" customHeight="1">
      <c r="A248" s="133" t="s">
        <v>497</v>
      </c>
      <c r="B248" s="166"/>
      <c r="C248" s="166"/>
      <c r="D248" s="134"/>
    </row>
    <row r="249" spans="1:4" ht="15" customHeight="1">
      <c r="A249" s="133" t="s">
        <v>498</v>
      </c>
      <c r="B249" s="166"/>
      <c r="C249" s="166"/>
      <c r="D249" s="134"/>
    </row>
    <row r="250" spans="1:4" ht="15" customHeight="1">
      <c r="A250" s="133" t="s">
        <v>499</v>
      </c>
      <c r="B250" s="166"/>
      <c r="C250" s="166"/>
      <c r="D250" s="134"/>
    </row>
    <row r="251" spans="1:4" s="177" customFormat="1" ht="15" customHeight="1">
      <c r="A251" s="174" t="s">
        <v>1827</v>
      </c>
      <c r="B251" s="175"/>
      <c r="C251" s="175"/>
      <c r="D251" s="176"/>
    </row>
    <row r="252" spans="1:4" ht="15" customHeight="1">
      <c r="A252" s="133" t="s">
        <v>500</v>
      </c>
      <c r="B252" s="166"/>
      <c r="C252" s="166"/>
      <c r="D252" s="134"/>
    </row>
    <row r="253" spans="1:4" ht="15" customHeight="1">
      <c r="A253" s="133" t="s">
        <v>501</v>
      </c>
      <c r="B253" s="166"/>
      <c r="C253" s="166"/>
      <c r="D253" s="134"/>
    </row>
    <row r="254" spans="1:4" ht="15" customHeight="1">
      <c r="A254" s="133" t="s">
        <v>502</v>
      </c>
      <c r="B254" s="166"/>
      <c r="C254" s="166"/>
      <c r="D254" s="134"/>
    </row>
    <row r="255" spans="1:4" ht="15" customHeight="1">
      <c r="A255" s="133" t="s">
        <v>503</v>
      </c>
      <c r="B255" s="166"/>
      <c r="C255" s="166"/>
      <c r="D255" s="134"/>
    </row>
    <row r="256" spans="1:4" ht="15" customHeight="1">
      <c r="A256" s="133" t="s">
        <v>504</v>
      </c>
      <c r="B256" s="166"/>
      <c r="C256" s="166"/>
      <c r="D256" s="134"/>
    </row>
    <row r="257" spans="1:4" ht="15" customHeight="1">
      <c r="A257" s="133" t="s">
        <v>505</v>
      </c>
      <c r="B257" s="166"/>
      <c r="C257" s="166"/>
      <c r="D257" s="134"/>
    </row>
    <row r="258" spans="1:4" ht="15" customHeight="1">
      <c r="A258" s="133" t="s">
        <v>506</v>
      </c>
      <c r="B258" s="166"/>
      <c r="C258" s="166"/>
      <c r="D258" s="134"/>
    </row>
    <row r="259" spans="1:4" ht="15" customHeight="1">
      <c r="A259" s="133" t="s">
        <v>507</v>
      </c>
      <c r="B259" s="166"/>
      <c r="C259" s="166"/>
      <c r="D259" s="134"/>
    </row>
    <row r="260" spans="1:4" ht="15" customHeight="1">
      <c r="A260" s="133" t="s">
        <v>508</v>
      </c>
      <c r="B260" s="166"/>
      <c r="C260" s="166"/>
      <c r="D260" s="134"/>
    </row>
    <row r="261" spans="1:4" ht="15" customHeight="1">
      <c r="A261" s="133" t="s">
        <v>509</v>
      </c>
      <c r="B261" s="166"/>
      <c r="C261" s="166"/>
      <c r="D261" s="134"/>
    </row>
    <row r="262" spans="1:4" ht="15" customHeight="1">
      <c r="A262" s="133" t="s">
        <v>510</v>
      </c>
      <c r="B262" s="166"/>
      <c r="C262" s="166"/>
      <c r="D262" s="134"/>
    </row>
    <row r="263" spans="1:4" ht="15" customHeight="1">
      <c r="A263" s="133" t="s">
        <v>511</v>
      </c>
      <c r="B263" s="166"/>
      <c r="C263" s="166"/>
      <c r="D263" s="135"/>
    </row>
    <row r="264" spans="1:4" ht="15" customHeight="1">
      <c r="A264" s="133" t="s">
        <v>512</v>
      </c>
      <c r="B264" s="166"/>
      <c r="C264" s="166"/>
      <c r="D264" s="134"/>
    </row>
    <row r="265" spans="1:4" ht="15" customHeight="1">
      <c r="A265" s="133" t="s">
        <v>513</v>
      </c>
      <c r="B265" s="166"/>
      <c r="C265" s="166"/>
      <c r="D265" s="134"/>
    </row>
    <row r="266" spans="1:4" ht="15" customHeight="1">
      <c r="A266" s="133" t="s">
        <v>514</v>
      </c>
      <c r="B266" s="166"/>
      <c r="C266" s="166"/>
      <c r="D266" s="134"/>
    </row>
    <row r="267" spans="1:4" ht="15" customHeight="1">
      <c r="A267" s="133" t="s">
        <v>515</v>
      </c>
      <c r="B267" s="166"/>
      <c r="C267" s="166"/>
      <c r="D267" s="134"/>
    </row>
    <row r="268" spans="1:4" ht="15" customHeight="1">
      <c r="A268" s="133" t="s">
        <v>516</v>
      </c>
      <c r="B268" s="166"/>
      <c r="C268" s="166"/>
      <c r="D268" s="134"/>
    </row>
    <row r="269" spans="1:4" ht="15" customHeight="1">
      <c r="A269" s="133" t="s">
        <v>517</v>
      </c>
      <c r="B269" s="166"/>
      <c r="C269" s="166"/>
      <c r="D269" s="134"/>
    </row>
    <row r="270" spans="1:4" ht="15" customHeight="1">
      <c r="A270" s="133" t="s">
        <v>518</v>
      </c>
      <c r="B270" s="166"/>
      <c r="C270" s="166"/>
      <c r="D270" s="134"/>
    </row>
    <row r="271" spans="1:4" ht="15" customHeight="1">
      <c r="A271" s="133" t="s">
        <v>519</v>
      </c>
      <c r="B271" s="166"/>
      <c r="C271" s="166"/>
      <c r="D271" s="135"/>
    </row>
    <row r="272" spans="1:4" ht="15" customHeight="1">
      <c r="A272" s="133" t="s">
        <v>520</v>
      </c>
      <c r="B272" s="166"/>
      <c r="C272" s="166"/>
      <c r="D272" s="134"/>
    </row>
    <row r="273" spans="1:4" ht="15" customHeight="1">
      <c r="A273" s="133" t="s">
        <v>521</v>
      </c>
      <c r="B273" s="166"/>
      <c r="C273" s="166"/>
      <c r="D273" s="134"/>
    </row>
    <row r="274" spans="1:4" ht="15" customHeight="1">
      <c r="A274" s="133" t="s">
        <v>522</v>
      </c>
      <c r="B274" s="166"/>
      <c r="C274" s="166"/>
      <c r="D274" s="134"/>
    </row>
    <row r="275" spans="1:4" ht="15" customHeight="1">
      <c r="A275" s="133" t="s">
        <v>523</v>
      </c>
      <c r="B275" s="166"/>
      <c r="C275" s="166"/>
      <c r="D275" s="134"/>
    </row>
    <row r="276" spans="1:4" ht="15" customHeight="1">
      <c r="A276" s="133" t="s">
        <v>524</v>
      </c>
      <c r="B276" s="166"/>
      <c r="C276" s="166"/>
      <c r="D276" s="134"/>
    </row>
    <row r="277" spans="1:4" ht="15" customHeight="1">
      <c r="A277" s="133" t="s">
        <v>525</v>
      </c>
      <c r="B277" s="166"/>
      <c r="C277" s="166"/>
      <c r="D277" s="134"/>
    </row>
    <row r="278" spans="1:4" ht="15" customHeight="1">
      <c r="A278" s="133" t="s">
        <v>526</v>
      </c>
      <c r="B278" s="166"/>
      <c r="C278" s="166"/>
      <c r="D278" s="135"/>
    </row>
    <row r="279" spans="1:4" ht="15" customHeight="1">
      <c r="A279" s="133" t="s">
        <v>527</v>
      </c>
      <c r="B279" s="166"/>
      <c r="C279" s="166"/>
      <c r="D279" s="134"/>
    </row>
    <row r="280" spans="1:4" ht="15" customHeight="1">
      <c r="A280" s="133" t="s">
        <v>528</v>
      </c>
      <c r="B280" s="166"/>
      <c r="C280" s="166"/>
      <c r="D280" s="134"/>
    </row>
    <row r="281" spans="1:4" ht="15" customHeight="1">
      <c r="A281" s="133" t="s">
        <v>529</v>
      </c>
      <c r="B281" s="166"/>
      <c r="C281" s="166"/>
      <c r="D281" s="134"/>
    </row>
    <row r="282" spans="1:4" ht="15" customHeight="1">
      <c r="A282" s="133" t="s">
        <v>530</v>
      </c>
      <c r="B282" s="166"/>
      <c r="C282" s="166"/>
      <c r="D282" s="134"/>
    </row>
    <row r="283" spans="1:4" ht="15" customHeight="1">
      <c r="A283" s="133" t="s">
        <v>531</v>
      </c>
      <c r="B283" s="166"/>
      <c r="C283" s="166"/>
      <c r="D283" s="134"/>
    </row>
    <row r="284" spans="1:4" ht="15" customHeight="1">
      <c r="A284" s="133" t="s">
        <v>532</v>
      </c>
      <c r="B284" s="166"/>
      <c r="C284" s="166"/>
      <c r="D284" s="134"/>
    </row>
    <row r="285" spans="1:4" ht="15" customHeight="1">
      <c r="A285" s="133" t="s">
        <v>533</v>
      </c>
      <c r="B285" s="166"/>
      <c r="C285" s="166"/>
      <c r="D285" s="134"/>
    </row>
    <row r="286" spans="1:4" ht="15" customHeight="1">
      <c r="A286" s="133" t="s">
        <v>534</v>
      </c>
      <c r="B286" s="166"/>
      <c r="C286" s="166"/>
      <c r="D286" s="134"/>
    </row>
    <row r="287" spans="1:4" ht="15" customHeight="1">
      <c r="A287" s="133" t="s">
        <v>535</v>
      </c>
      <c r="B287" s="166"/>
      <c r="C287" s="166"/>
      <c r="D287" s="134"/>
    </row>
    <row r="288" spans="1:4" ht="15" customHeight="1">
      <c r="A288" s="133" t="s">
        <v>536</v>
      </c>
      <c r="B288" s="166"/>
      <c r="C288" s="166"/>
      <c r="D288" s="134"/>
    </row>
    <row r="289" spans="1:4" ht="15" customHeight="1">
      <c r="A289" s="133" t="s">
        <v>537</v>
      </c>
      <c r="B289" s="166"/>
      <c r="C289" s="166"/>
      <c r="D289" s="134"/>
    </row>
    <row r="290" spans="1:4" s="171" customFormat="1" ht="15" customHeight="1">
      <c r="A290" s="168" t="s">
        <v>1826</v>
      </c>
      <c r="B290" s="169">
        <v>194</v>
      </c>
      <c r="C290" s="169">
        <v>163.3</v>
      </c>
      <c r="D290" s="46">
        <f>IF(B290=0,0,C290/B290*100)</f>
        <v>84.17525773195877</v>
      </c>
    </row>
    <row r="291" spans="1:4" ht="15" customHeight="1">
      <c r="A291" s="133" t="s">
        <v>538</v>
      </c>
      <c r="B291" s="166"/>
      <c r="C291" s="166"/>
      <c r="D291" s="134"/>
    </row>
    <row r="292" spans="1:4" ht="15" customHeight="1">
      <c r="A292" s="133" t="s">
        <v>539</v>
      </c>
      <c r="B292" s="166"/>
      <c r="C292" s="166"/>
      <c r="D292" s="134"/>
    </row>
    <row r="293" spans="1:4" ht="15" customHeight="1">
      <c r="A293" s="133" t="s">
        <v>540</v>
      </c>
      <c r="B293" s="166"/>
      <c r="C293" s="166"/>
      <c r="D293" s="134"/>
    </row>
    <row r="294" spans="1:4" ht="15" customHeight="1">
      <c r="A294" s="133" t="s">
        <v>541</v>
      </c>
      <c r="B294" s="166"/>
      <c r="C294" s="166"/>
      <c r="D294" s="134"/>
    </row>
    <row r="295" spans="1:4" ht="15" customHeight="1">
      <c r="A295" s="133" t="s">
        <v>542</v>
      </c>
      <c r="B295" s="166"/>
      <c r="C295" s="166"/>
      <c r="D295" s="135"/>
    </row>
    <row r="296" spans="1:4" ht="15" customHeight="1">
      <c r="A296" s="133" t="s">
        <v>543</v>
      </c>
      <c r="B296" s="166"/>
      <c r="C296" s="166"/>
      <c r="D296" s="134"/>
    </row>
    <row r="297" spans="1:4" s="171" customFormat="1" ht="15" customHeight="1">
      <c r="A297" s="172" t="s">
        <v>544</v>
      </c>
      <c r="B297" s="169">
        <v>194</v>
      </c>
      <c r="C297" s="169">
        <v>163</v>
      </c>
      <c r="D297" s="170"/>
    </row>
    <row r="298" spans="1:4" ht="15" customHeight="1">
      <c r="A298" s="133" t="s">
        <v>545</v>
      </c>
      <c r="B298" s="166">
        <v>1</v>
      </c>
      <c r="C298" s="166"/>
      <c r="D298" s="134"/>
    </row>
    <row r="299" spans="1:4" ht="15" customHeight="1">
      <c r="A299" s="133" t="s">
        <v>546</v>
      </c>
      <c r="B299" s="166"/>
      <c r="C299" s="166"/>
      <c r="D299" s="134"/>
    </row>
    <row r="300" spans="1:4" ht="15" customHeight="1">
      <c r="A300" s="133" t="s">
        <v>547</v>
      </c>
      <c r="B300" s="166"/>
      <c r="C300" s="166"/>
      <c r="D300" s="134"/>
    </row>
    <row r="301" spans="1:4" ht="15" customHeight="1">
      <c r="A301" s="133" t="s">
        <v>548</v>
      </c>
      <c r="B301" s="166"/>
      <c r="C301" s="166"/>
      <c r="D301" s="134"/>
    </row>
    <row r="302" spans="1:4" ht="15" customHeight="1">
      <c r="A302" s="133" t="s">
        <v>549</v>
      </c>
      <c r="B302" s="166"/>
      <c r="C302" s="166"/>
      <c r="D302" s="134"/>
    </row>
    <row r="303" spans="1:4" ht="15" customHeight="1">
      <c r="A303" s="133" t="s">
        <v>550</v>
      </c>
      <c r="B303" s="166">
        <v>1</v>
      </c>
      <c r="C303" s="166"/>
      <c r="D303" s="134"/>
    </row>
    <row r="304" spans="1:4" ht="15" customHeight="1">
      <c r="A304" s="133" t="s">
        <v>551</v>
      </c>
      <c r="B304" s="166">
        <v>192</v>
      </c>
      <c r="C304" s="166">
        <v>163</v>
      </c>
      <c r="D304" s="134"/>
    </row>
    <row r="305" spans="1:4" ht="15" customHeight="1">
      <c r="A305" s="133" t="s">
        <v>552</v>
      </c>
      <c r="B305" s="166"/>
      <c r="C305" s="166"/>
      <c r="D305" s="134"/>
    </row>
    <row r="306" spans="1:4" ht="15" customHeight="1">
      <c r="A306" s="133" t="s">
        <v>553</v>
      </c>
      <c r="B306" s="166"/>
      <c r="C306" s="166"/>
      <c r="D306" s="134"/>
    </row>
    <row r="307" spans="1:4" ht="15" customHeight="1">
      <c r="A307" s="133" t="s">
        <v>554</v>
      </c>
      <c r="B307" s="166"/>
      <c r="C307" s="166"/>
      <c r="D307" s="134"/>
    </row>
    <row r="308" spans="1:4" ht="15" customHeight="1">
      <c r="A308" s="133" t="s">
        <v>555</v>
      </c>
      <c r="B308" s="166"/>
      <c r="C308" s="166"/>
      <c r="D308" s="135"/>
    </row>
    <row r="309" spans="1:4" s="171" customFormat="1" ht="15" customHeight="1">
      <c r="A309" s="168" t="s">
        <v>1828</v>
      </c>
      <c r="B309" s="169">
        <v>2629</v>
      </c>
      <c r="C309" s="169">
        <v>3789</v>
      </c>
      <c r="D309" s="46">
        <f>IF(B309=0,0,C309/B309*100)</f>
        <v>144.12324077596043</v>
      </c>
    </row>
    <row r="310" spans="1:4" ht="15" customHeight="1">
      <c r="A310" s="133" t="s">
        <v>556</v>
      </c>
      <c r="B310" s="166">
        <v>100</v>
      </c>
      <c r="C310" s="166"/>
      <c r="D310" s="134"/>
    </row>
    <row r="311" spans="1:4" s="171" customFormat="1" ht="15" customHeight="1">
      <c r="A311" s="172" t="s">
        <v>557</v>
      </c>
      <c r="B311" s="169">
        <v>2529</v>
      </c>
      <c r="C311" s="169">
        <v>3710</v>
      </c>
      <c r="D311" s="170"/>
    </row>
    <row r="312" spans="1:4" ht="15" customHeight="1">
      <c r="A312" s="133" t="s">
        <v>558</v>
      </c>
      <c r="B312" s="166"/>
      <c r="C312" s="166"/>
      <c r="D312" s="134"/>
    </row>
    <row r="313" spans="1:4" ht="15" customHeight="1">
      <c r="A313" s="133" t="s">
        <v>559</v>
      </c>
      <c r="B313" s="166">
        <v>2528</v>
      </c>
      <c r="C313" s="166">
        <v>3710</v>
      </c>
      <c r="D313" s="134"/>
    </row>
    <row r="314" spans="1:4" ht="15" customHeight="1">
      <c r="A314" s="133" t="s">
        <v>560</v>
      </c>
      <c r="B314" s="166"/>
      <c r="C314" s="166"/>
      <c r="D314" s="134"/>
    </row>
    <row r="315" spans="1:4" ht="15" customHeight="1">
      <c r="A315" s="133" t="s">
        <v>561</v>
      </c>
      <c r="B315" s="166"/>
      <c r="C315" s="166"/>
      <c r="D315" s="134"/>
    </row>
    <row r="316" spans="1:4" ht="15" customHeight="1">
      <c r="A316" s="133" t="s">
        <v>562</v>
      </c>
      <c r="B316" s="166"/>
      <c r="C316" s="166"/>
      <c r="D316" s="134"/>
    </row>
    <row r="317" spans="1:4" ht="15" customHeight="1">
      <c r="A317" s="133" t="s">
        <v>563</v>
      </c>
      <c r="B317" s="166"/>
      <c r="C317" s="166"/>
      <c r="D317" s="134"/>
    </row>
    <row r="318" spans="1:4" ht="15" customHeight="1">
      <c r="A318" s="133" t="s">
        <v>564</v>
      </c>
      <c r="B318" s="166"/>
      <c r="C318" s="166"/>
      <c r="D318" s="134"/>
    </row>
    <row r="319" spans="1:4" ht="15" customHeight="1">
      <c r="A319" s="133" t="s">
        <v>565</v>
      </c>
      <c r="B319" s="166">
        <v>1</v>
      </c>
      <c r="C319" s="166"/>
      <c r="D319" s="134"/>
    </row>
    <row r="320" spans="1:4" ht="15" customHeight="1">
      <c r="A320" s="133" t="s">
        <v>566</v>
      </c>
      <c r="B320" s="166"/>
      <c r="C320" s="166"/>
      <c r="D320" s="134"/>
    </row>
    <row r="321" spans="1:4" ht="15" customHeight="1">
      <c r="A321" s="133" t="s">
        <v>567</v>
      </c>
      <c r="B321" s="166"/>
      <c r="C321" s="166"/>
      <c r="D321" s="134"/>
    </row>
    <row r="322" spans="1:4" ht="15" customHeight="1">
      <c r="A322" s="133" t="s">
        <v>568</v>
      </c>
      <c r="B322" s="166"/>
      <c r="C322" s="166"/>
      <c r="D322" s="134"/>
    </row>
    <row r="323" spans="1:4" ht="15" customHeight="1">
      <c r="A323" s="133" t="s">
        <v>569</v>
      </c>
      <c r="B323" s="166"/>
      <c r="C323" s="166"/>
      <c r="D323" s="134"/>
    </row>
    <row r="324" spans="1:4" ht="15" customHeight="1">
      <c r="A324" s="133" t="s">
        <v>570</v>
      </c>
      <c r="B324" s="166"/>
      <c r="C324" s="166"/>
      <c r="D324" s="134"/>
    </row>
    <row r="325" spans="1:4" ht="15" customHeight="1">
      <c r="A325" s="133" t="s">
        <v>571</v>
      </c>
      <c r="B325" s="166"/>
      <c r="C325" s="166"/>
      <c r="D325" s="134"/>
    </row>
    <row r="326" spans="1:4" ht="15" customHeight="1">
      <c r="A326" s="133" t="s">
        <v>572</v>
      </c>
      <c r="B326" s="166"/>
      <c r="C326" s="166"/>
      <c r="D326" s="134"/>
    </row>
    <row r="327" spans="1:4" ht="15" customHeight="1">
      <c r="A327" s="133" t="s">
        <v>573</v>
      </c>
      <c r="B327" s="166"/>
      <c r="C327" s="166"/>
      <c r="D327" s="134"/>
    </row>
    <row r="328" spans="1:4" ht="15" customHeight="1">
      <c r="A328" s="133" t="s">
        <v>574</v>
      </c>
      <c r="B328" s="166"/>
      <c r="C328" s="166"/>
      <c r="D328" s="134"/>
    </row>
    <row r="329" spans="1:4" ht="15" customHeight="1">
      <c r="A329" s="133" t="s">
        <v>575</v>
      </c>
      <c r="B329" s="166"/>
      <c r="C329" s="166"/>
      <c r="D329" s="134"/>
    </row>
    <row r="330" spans="1:4" ht="15" customHeight="1">
      <c r="A330" s="133" t="s">
        <v>576</v>
      </c>
      <c r="B330" s="166"/>
      <c r="C330" s="166"/>
      <c r="D330" s="134"/>
    </row>
    <row r="331" spans="1:4" ht="15" customHeight="1">
      <c r="A331" s="133" t="s">
        <v>577</v>
      </c>
      <c r="B331" s="166"/>
      <c r="C331" s="166"/>
      <c r="D331" s="134"/>
    </row>
    <row r="332" spans="1:4" ht="15" customHeight="1">
      <c r="A332" s="133" t="s">
        <v>578</v>
      </c>
      <c r="B332" s="166"/>
      <c r="C332" s="166"/>
      <c r="D332" s="134"/>
    </row>
    <row r="333" spans="1:4" ht="15" customHeight="1">
      <c r="A333" s="133" t="s">
        <v>579</v>
      </c>
      <c r="B333" s="166"/>
      <c r="C333" s="166"/>
      <c r="D333" s="134"/>
    </row>
    <row r="334" spans="1:4" ht="15" customHeight="1">
      <c r="A334" s="133" t="s">
        <v>580</v>
      </c>
      <c r="B334" s="166"/>
      <c r="C334" s="166"/>
      <c r="D334" s="134"/>
    </row>
    <row r="335" spans="1:4" ht="15" customHeight="1">
      <c r="A335" s="133" t="s">
        <v>581</v>
      </c>
      <c r="B335" s="166"/>
      <c r="C335" s="166"/>
      <c r="D335" s="134"/>
    </row>
    <row r="336" spans="1:4" ht="15" customHeight="1">
      <c r="A336" s="133" t="s">
        <v>582</v>
      </c>
      <c r="B336" s="166"/>
      <c r="C336" s="166"/>
      <c r="D336" s="134"/>
    </row>
    <row r="337" spans="1:4" ht="15" customHeight="1">
      <c r="A337" s="133" t="s">
        <v>583</v>
      </c>
      <c r="B337" s="166"/>
      <c r="C337" s="166"/>
      <c r="D337" s="134"/>
    </row>
    <row r="338" spans="1:4" ht="15" customHeight="1">
      <c r="A338" s="133" t="s">
        <v>584</v>
      </c>
      <c r="B338" s="166"/>
      <c r="C338" s="166"/>
      <c r="D338" s="134"/>
    </row>
    <row r="339" spans="1:4" ht="15" customHeight="1">
      <c r="A339" s="133" t="s">
        <v>585</v>
      </c>
      <c r="B339" s="166"/>
      <c r="C339" s="166"/>
      <c r="D339" s="134"/>
    </row>
    <row r="340" spans="1:4" ht="15" customHeight="1">
      <c r="A340" s="133" t="s">
        <v>586</v>
      </c>
      <c r="B340" s="166"/>
      <c r="C340" s="166"/>
      <c r="D340" s="134"/>
    </row>
    <row r="341" spans="1:4" ht="15" customHeight="1">
      <c r="A341" s="133" t="s">
        <v>587</v>
      </c>
      <c r="B341" s="166"/>
      <c r="C341" s="166"/>
      <c r="D341" s="134"/>
    </row>
    <row r="342" spans="1:4" ht="15" customHeight="1">
      <c r="A342" s="133" t="s">
        <v>588</v>
      </c>
      <c r="B342" s="166"/>
      <c r="C342" s="166"/>
      <c r="D342" s="134"/>
    </row>
    <row r="343" spans="1:4" ht="15" customHeight="1">
      <c r="A343" s="133" t="s">
        <v>589</v>
      </c>
      <c r="B343" s="166"/>
      <c r="C343" s="166"/>
      <c r="D343" s="134"/>
    </row>
    <row r="344" spans="1:4" s="171" customFormat="1" ht="15" customHeight="1">
      <c r="A344" s="172" t="s">
        <v>590</v>
      </c>
      <c r="B344" s="169"/>
      <c r="C344" s="169">
        <v>79</v>
      </c>
      <c r="D344" s="170"/>
    </row>
    <row r="345" spans="1:4" ht="15" customHeight="1">
      <c r="A345" s="133" t="s">
        <v>591</v>
      </c>
      <c r="B345" s="166"/>
      <c r="C345" s="166"/>
      <c r="D345" s="135"/>
    </row>
    <row r="346" spans="1:4" ht="15" customHeight="1">
      <c r="A346" s="133" t="s">
        <v>592</v>
      </c>
      <c r="B346" s="166"/>
      <c r="C346" s="166">
        <v>79</v>
      </c>
      <c r="D346" s="134"/>
    </row>
    <row r="347" spans="1:4" ht="15" customHeight="1">
      <c r="A347" s="133" t="s">
        <v>593</v>
      </c>
      <c r="B347" s="166"/>
      <c r="C347" s="166"/>
      <c r="D347" s="134"/>
    </row>
    <row r="348" spans="1:4" ht="15" customHeight="1">
      <c r="A348" s="133" t="s">
        <v>594</v>
      </c>
      <c r="B348" s="166"/>
      <c r="C348" s="166"/>
      <c r="D348" s="134"/>
    </row>
    <row r="349" spans="1:4" ht="15" customHeight="1">
      <c r="A349" s="133" t="s">
        <v>595</v>
      </c>
      <c r="B349" s="166"/>
      <c r="C349" s="166"/>
      <c r="D349" s="134"/>
    </row>
    <row r="350" spans="1:4" ht="15" customHeight="1">
      <c r="A350" s="133" t="s">
        <v>596</v>
      </c>
      <c r="B350" s="166"/>
      <c r="C350" s="166"/>
      <c r="D350" s="134"/>
    </row>
    <row r="351" spans="1:4" ht="15" customHeight="1">
      <c r="A351" s="133" t="s">
        <v>597</v>
      </c>
      <c r="B351" s="166"/>
      <c r="C351" s="166"/>
      <c r="D351" s="134"/>
    </row>
    <row r="352" spans="1:4" ht="15" customHeight="1">
      <c r="A352" s="133" t="s">
        <v>598</v>
      </c>
      <c r="B352" s="166"/>
      <c r="C352" s="166"/>
      <c r="D352" s="134"/>
    </row>
    <row r="353" spans="1:4" ht="15" customHeight="1">
      <c r="A353" s="133" t="s">
        <v>599</v>
      </c>
      <c r="B353" s="166"/>
      <c r="C353" s="166"/>
      <c r="D353" s="134"/>
    </row>
    <row r="354" spans="1:4" ht="15" customHeight="1">
      <c r="A354" s="133" t="s">
        <v>600</v>
      </c>
      <c r="B354" s="166"/>
      <c r="C354" s="166"/>
      <c r="D354" s="134"/>
    </row>
    <row r="355" spans="1:4" ht="15" customHeight="1">
      <c r="A355" s="133" t="s">
        <v>601</v>
      </c>
      <c r="B355" s="166"/>
      <c r="C355" s="166"/>
      <c r="D355" s="134"/>
    </row>
    <row r="356" spans="1:4" ht="15" customHeight="1">
      <c r="A356" s="133" t="s">
        <v>602</v>
      </c>
      <c r="B356" s="166"/>
      <c r="C356" s="166"/>
      <c r="D356" s="134"/>
    </row>
    <row r="357" spans="1:4" ht="15" customHeight="1">
      <c r="A357" s="133" t="s">
        <v>603</v>
      </c>
      <c r="B357" s="166"/>
      <c r="C357" s="166"/>
      <c r="D357" s="134"/>
    </row>
    <row r="358" spans="1:4" ht="15" customHeight="1">
      <c r="A358" s="133" t="s">
        <v>604</v>
      </c>
      <c r="B358" s="166"/>
      <c r="C358" s="166"/>
      <c r="D358" s="134"/>
    </row>
    <row r="359" spans="1:4" ht="15" customHeight="1">
      <c r="A359" s="133" t="s">
        <v>605</v>
      </c>
      <c r="B359" s="166"/>
      <c r="C359" s="166"/>
      <c r="D359" s="134"/>
    </row>
    <row r="360" spans="1:4" ht="15" customHeight="1">
      <c r="A360" s="133" t="s">
        <v>606</v>
      </c>
      <c r="B360" s="166"/>
      <c r="C360" s="166"/>
      <c r="D360" s="134"/>
    </row>
    <row r="361" spans="1:4" ht="15" customHeight="1">
      <c r="A361" s="133" t="s">
        <v>607</v>
      </c>
      <c r="B361" s="166"/>
      <c r="C361" s="166"/>
      <c r="D361" s="134"/>
    </row>
    <row r="362" spans="1:4" ht="15" customHeight="1">
      <c r="A362" s="133" t="s">
        <v>608</v>
      </c>
      <c r="B362" s="166"/>
      <c r="C362" s="166"/>
      <c r="D362" s="134"/>
    </row>
    <row r="363" spans="1:4" ht="15" customHeight="1">
      <c r="A363" s="133" t="s">
        <v>609</v>
      </c>
      <c r="B363" s="166"/>
      <c r="C363" s="166"/>
      <c r="D363" s="134"/>
    </row>
    <row r="364" spans="1:4" ht="15" customHeight="1">
      <c r="A364" s="133" t="s">
        <v>610</v>
      </c>
      <c r="B364" s="166"/>
      <c r="C364" s="166"/>
      <c r="D364" s="134"/>
    </row>
    <row r="365" spans="1:4" ht="15" customHeight="1">
      <c r="A365" s="133" t="s">
        <v>611</v>
      </c>
      <c r="B365" s="166"/>
      <c r="C365" s="166"/>
      <c r="D365" s="135"/>
    </row>
    <row r="366" spans="1:4" ht="15" customHeight="1">
      <c r="A366" s="133" t="s">
        <v>612</v>
      </c>
      <c r="B366" s="166"/>
      <c r="C366" s="166"/>
      <c r="D366" s="135"/>
    </row>
    <row r="367" spans="1:4" ht="15" customHeight="1">
      <c r="A367" s="133" t="s">
        <v>613</v>
      </c>
      <c r="B367" s="166"/>
      <c r="C367" s="166"/>
      <c r="D367" s="135"/>
    </row>
    <row r="368" spans="1:4" ht="15" customHeight="1">
      <c r="A368" s="133" t="s">
        <v>614</v>
      </c>
      <c r="B368" s="166"/>
      <c r="C368" s="166"/>
      <c r="D368" s="134"/>
    </row>
    <row r="369" spans="1:4" ht="15" customHeight="1">
      <c r="A369" s="133" t="s">
        <v>615</v>
      </c>
      <c r="B369" s="166"/>
      <c r="C369" s="166"/>
      <c r="D369" s="134"/>
    </row>
    <row r="370" spans="1:4" ht="15" customHeight="1">
      <c r="A370" s="133" t="s">
        <v>616</v>
      </c>
      <c r="B370" s="166"/>
      <c r="C370" s="166"/>
      <c r="D370" s="135"/>
    </row>
    <row r="371" spans="1:4" ht="15" customHeight="1">
      <c r="A371" s="133" t="s">
        <v>617</v>
      </c>
      <c r="B371" s="166"/>
      <c r="C371" s="166"/>
      <c r="D371" s="134"/>
    </row>
    <row r="372" spans="1:4" ht="15" customHeight="1">
      <c r="A372" s="133" t="s">
        <v>618</v>
      </c>
      <c r="B372" s="166"/>
      <c r="C372" s="166"/>
      <c r="D372" s="134"/>
    </row>
    <row r="373" spans="1:4" ht="15" customHeight="1">
      <c r="A373" s="133" t="s">
        <v>619</v>
      </c>
      <c r="B373" s="166"/>
      <c r="C373" s="166"/>
      <c r="D373" s="134"/>
    </row>
    <row r="374" spans="1:4" ht="15" customHeight="1">
      <c r="A374" s="133" t="s">
        <v>620</v>
      </c>
      <c r="B374" s="166"/>
      <c r="C374" s="166"/>
      <c r="D374" s="134"/>
    </row>
    <row r="375" spans="1:4" ht="15" customHeight="1">
      <c r="A375" s="133" t="s">
        <v>621</v>
      </c>
      <c r="B375" s="166"/>
      <c r="C375" s="166"/>
      <c r="D375" s="134"/>
    </row>
    <row r="376" spans="1:4" ht="15" customHeight="1">
      <c r="A376" s="133" t="s">
        <v>622</v>
      </c>
      <c r="B376" s="166"/>
      <c r="C376" s="166"/>
      <c r="D376" s="134"/>
    </row>
    <row r="377" spans="1:4" ht="15" customHeight="1">
      <c r="A377" s="133" t="s">
        <v>623</v>
      </c>
      <c r="B377" s="166"/>
      <c r="C377" s="166"/>
      <c r="D377" s="135"/>
    </row>
    <row r="378" spans="1:4" ht="15" customHeight="1">
      <c r="A378" s="133" t="s">
        <v>624</v>
      </c>
      <c r="B378" s="166"/>
      <c r="C378" s="166"/>
      <c r="D378" s="135"/>
    </row>
    <row r="379" spans="1:4" ht="15" customHeight="1">
      <c r="A379" s="133" t="s">
        <v>625</v>
      </c>
      <c r="B379" s="166"/>
      <c r="C379" s="166"/>
      <c r="D379" s="134"/>
    </row>
    <row r="380" spans="1:4" ht="15" customHeight="1">
      <c r="A380" s="133" t="s">
        <v>626</v>
      </c>
      <c r="B380" s="166"/>
      <c r="C380" s="166"/>
      <c r="D380" s="134"/>
    </row>
    <row r="381" spans="1:4" ht="15" customHeight="1">
      <c r="A381" s="133" t="s">
        <v>627</v>
      </c>
      <c r="B381" s="166"/>
      <c r="C381" s="166"/>
      <c r="D381" s="135"/>
    </row>
    <row r="382" spans="1:4" ht="15" customHeight="1">
      <c r="A382" s="133" t="s">
        <v>628</v>
      </c>
      <c r="B382" s="166"/>
      <c r="C382" s="166"/>
      <c r="D382" s="134"/>
    </row>
    <row r="383" spans="1:4" ht="15" customHeight="1">
      <c r="A383" s="133" t="s">
        <v>629</v>
      </c>
      <c r="B383" s="166"/>
      <c r="C383" s="166"/>
      <c r="D383" s="134"/>
    </row>
    <row r="384" spans="1:4" ht="15" customHeight="1">
      <c r="A384" s="133" t="s">
        <v>630</v>
      </c>
      <c r="B384" s="166"/>
      <c r="C384" s="166"/>
      <c r="D384" s="134"/>
    </row>
    <row r="385" spans="1:4" ht="15" customHeight="1">
      <c r="A385" s="133" t="s">
        <v>631</v>
      </c>
      <c r="B385" s="166"/>
      <c r="C385" s="166"/>
      <c r="D385" s="134"/>
    </row>
    <row r="386" spans="1:4" ht="15" customHeight="1">
      <c r="A386" s="133" t="s">
        <v>632</v>
      </c>
      <c r="B386" s="166"/>
      <c r="C386" s="166"/>
      <c r="D386" s="134"/>
    </row>
    <row r="387" spans="1:4" ht="15" customHeight="1">
      <c r="A387" s="133" t="s">
        <v>633</v>
      </c>
      <c r="B387" s="166"/>
      <c r="C387" s="166"/>
      <c r="D387" s="134"/>
    </row>
    <row r="388" spans="1:4" ht="15" customHeight="1">
      <c r="A388" s="133" t="s">
        <v>634</v>
      </c>
      <c r="B388" s="166"/>
      <c r="C388" s="166"/>
      <c r="D388" s="134"/>
    </row>
    <row r="389" spans="1:4" ht="15" customHeight="1">
      <c r="A389" s="133" t="s">
        <v>635</v>
      </c>
      <c r="B389" s="166"/>
      <c r="C389" s="166"/>
      <c r="D389" s="134"/>
    </row>
    <row r="390" spans="1:4" ht="15" customHeight="1">
      <c r="A390" s="133" t="s">
        <v>636</v>
      </c>
      <c r="B390" s="166"/>
      <c r="C390" s="166"/>
      <c r="D390" s="135"/>
    </row>
    <row r="391" spans="1:4" ht="15" customHeight="1">
      <c r="A391" s="133" t="s">
        <v>637</v>
      </c>
      <c r="B391" s="166"/>
      <c r="C391" s="166"/>
      <c r="D391" s="134"/>
    </row>
    <row r="392" spans="1:4" ht="15" customHeight="1">
      <c r="A392" s="133" t="s">
        <v>638</v>
      </c>
      <c r="B392" s="166"/>
      <c r="C392" s="166"/>
      <c r="D392" s="134"/>
    </row>
    <row r="393" spans="1:4" ht="15" customHeight="1">
      <c r="A393" s="133" t="s">
        <v>639</v>
      </c>
      <c r="B393" s="166"/>
      <c r="C393" s="166"/>
      <c r="D393" s="134"/>
    </row>
    <row r="394" spans="1:4" ht="15" customHeight="1">
      <c r="A394" s="133" t="s">
        <v>640</v>
      </c>
      <c r="B394" s="166"/>
      <c r="C394" s="166"/>
      <c r="D394" s="134"/>
    </row>
    <row r="395" spans="1:4" ht="15" customHeight="1">
      <c r="A395" s="133" t="s">
        <v>641</v>
      </c>
      <c r="B395" s="166"/>
      <c r="C395" s="166"/>
      <c r="D395" s="134"/>
    </row>
    <row r="396" spans="1:4" s="171" customFormat="1" ht="15" customHeight="1">
      <c r="A396" s="168" t="s">
        <v>1829</v>
      </c>
      <c r="B396" s="169">
        <v>11796</v>
      </c>
      <c r="C396" s="169">
        <f>13110.7413687-548</f>
        <v>12562.7413687</v>
      </c>
      <c r="D396" s="46">
        <f>IF(B396=0,0,C396/B396*100)</f>
        <v>106.5000116030858</v>
      </c>
    </row>
    <row r="397" spans="1:4" s="171" customFormat="1" ht="15" customHeight="1">
      <c r="A397" s="172" t="s">
        <v>642</v>
      </c>
      <c r="B397" s="169">
        <v>145</v>
      </c>
      <c r="C397" s="169">
        <v>142.33407950000003</v>
      </c>
      <c r="D397" s="170"/>
    </row>
    <row r="398" spans="1:4" ht="15" customHeight="1">
      <c r="A398" s="133" t="s">
        <v>643</v>
      </c>
      <c r="B398" s="166">
        <v>145</v>
      </c>
      <c r="C398" s="166">
        <v>142.33407950000003</v>
      </c>
      <c r="D398" s="134"/>
    </row>
    <row r="399" spans="1:4" ht="15" customHeight="1">
      <c r="A399" s="133" t="s">
        <v>644</v>
      </c>
      <c r="B399" s="166"/>
      <c r="C399" s="166"/>
      <c r="D399" s="134"/>
    </row>
    <row r="400" spans="1:4" ht="15" customHeight="1">
      <c r="A400" s="133" t="s">
        <v>645</v>
      </c>
      <c r="B400" s="166"/>
      <c r="C400" s="166"/>
      <c r="D400" s="134"/>
    </row>
    <row r="401" spans="1:4" ht="15" customHeight="1">
      <c r="A401" s="133" t="s">
        <v>646</v>
      </c>
      <c r="B401" s="166"/>
      <c r="C401" s="166"/>
      <c r="D401" s="134"/>
    </row>
    <row r="402" spans="1:4" s="171" customFormat="1" ht="15" customHeight="1">
      <c r="A402" s="172" t="s">
        <v>647</v>
      </c>
      <c r="B402" s="169">
        <v>9149</v>
      </c>
      <c r="C402" s="169">
        <v>8681.997289200002</v>
      </c>
      <c r="D402" s="170"/>
    </row>
    <row r="403" spans="1:4" ht="15" customHeight="1">
      <c r="A403" s="133" t="s">
        <v>648</v>
      </c>
      <c r="B403" s="166">
        <v>1244</v>
      </c>
      <c r="C403" s="166">
        <v>508.52</v>
      </c>
      <c r="D403" s="134"/>
    </row>
    <row r="404" spans="1:4" ht="15" customHeight="1">
      <c r="A404" s="133" t="s">
        <v>649</v>
      </c>
      <c r="B404" s="166">
        <v>3189</v>
      </c>
      <c r="C404" s="166">
        <v>3551.5096793999987</v>
      </c>
      <c r="D404" s="134"/>
    </row>
    <row r="405" spans="1:4" ht="15" customHeight="1">
      <c r="A405" s="133" t="s">
        <v>650</v>
      </c>
      <c r="B405" s="166">
        <v>2805</v>
      </c>
      <c r="C405" s="166">
        <v>2634.3069885000004</v>
      </c>
      <c r="D405" s="134"/>
    </row>
    <row r="406" spans="1:4" ht="15" customHeight="1">
      <c r="A406" s="133" t="s">
        <v>651</v>
      </c>
      <c r="B406" s="166">
        <v>1910</v>
      </c>
      <c r="C406" s="166">
        <v>1987.6606213</v>
      </c>
      <c r="D406" s="134"/>
    </row>
    <row r="407" spans="1:4" ht="15" customHeight="1">
      <c r="A407" s="133" t="s">
        <v>652</v>
      </c>
      <c r="B407" s="166"/>
      <c r="C407" s="166"/>
      <c r="D407" s="134"/>
    </row>
    <row r="408" spans="1:4" ht="15" customHeight="1">
      <c r="A408" s="133" t="s">
        <v>653</v>
      </c>
      <c r="B408" s="166"/>
      <c r="C408" s="166"/>
      <c r="D408" s="134"/>
    </row>
    <row r="409" spans="1:4" ht="15" customHeight="1">
      <c r="A409" s="133" t="s">
        <v>654</v>
      </c>
      <c r="B409" s="166"/>
      <c r="C409" s="166"/>
      <c r="D409" s="134"/>
    </row>
    <row r="410" spans="1:4" ht="15" customHeight="1">
      <c r="A410" s="133" t="s">
        <v>655</v>
      </c>
      <c r="B410" s="166"/>
      <c r="C410" s="166"/>
      <c r="D410" s="134"/>
    </row>
    <row r="411" spans="1:4" ht="15" customHeight="1">
      <c r="A411" s="133" t="s">
        <v>656</v>
      </c>
      <c r="B411" s="166"/>
      <c r="C411" s="166"/>
      <c r="D411" s="134"/>
    </row>
    <row r="412" spans="1:4" ht="15" customHeight="1">
      <c r="A412" s="133" t="s">
        <v>657</v>
      </c>
      <c r="B412" s="166"/>
      <c r="C412" s="166"/>
      <c r="D412" s="134"/>
    </row>
    <row r="413" spans="1:4" ht="15" customHeight="1">
      <c r="A413" s="133" t="s">
        <v>658</v>
      </c>
      <c r="B413" s="166"/>
      <c r="C413" s="166"/>
      <c r="D413" s="134"/>
    </row>
    <row r="414" spans="1:4" ht="15" customHeight="1">
      <c r="A414" s="133" t="s">
        <v>659</v>
      </c>
      <c r="B414" s="166"/>
      <c r="C414" s="166"/>
      <c r="D414" s="134"/>
    </row>
    <row r="415" spans="1:4" ht="15" customHeight="1">
      <c r="A415" s="133" t="s">
        <v>660</v>
      </c>
      <c r="B415" s="166"/>
      <c r="C415" s="166"/>
      <c r="D415" s="135"/>
    </row>
    <row r="416" spans="1:4" ht="15" customHeight="1">
      <c r="A416" s="133" t="s">
        <v>661</v>
      </c>
      <c r="B416" s="166"/>
      <c r="C416" s="166"/>
      <c r="D416" s="134"/>
    </row>
    <row r="417" spans="1:4" ht="15" customHeight="1">
      <c r="A417" s="133" t="s">
        <v>662</v>
      </c>
      <c r="B417" s="166"/>
      <c r="C417" s="166"/>
      <c r="D417" s="134"/>
    </row>
    <row r="418" spans="1:4" ht="15" customHeight="1">
      <c r="A418" s="133" t="s">
        <v>663</v>
      </c>
      <c r="B418" s="166"/>
      <c r="C418" s="166"/>
      <c r="D418" s="134"/>
    </row>
    <row r="419" spans="1:4" ht="15" customHeight="1">
      <c r="A419" s="133" t="s">
        <v>664</v>
      </c>
      <c r="B419" s="166"/>
      <c r="C419" s="166"/>
      <c r="D419" s="134"/>
    </row>
    <row r="420" spans="1:4" ht="15" customHeight="1">
      <c r="A420" s="133" t="s">
        <v>665</v>
      </c>
      <c r="B420" s="166"/>
      <c r="C420" s="166"/>
      <c r="D420" s="135"/>
    </row>
    <row r="421" spans="1:4" ht="15" customHeight="1">
      <c r="A421" s="133" t="s">
        <v>666</v>
      </c>
      <c r="B421" s="166"/>
      <c r="C421" s="166"/>
      <c r="D421" s="134"/>
    </row>
    <row r="422" spans="1:4" ht="15" customHeight="1">
      <c r="A422" s="133" t="s">
        <v>667</v>
      </c>
      <c r="B422" s="166"/>
      <c r="C422" s="166"/>
      <c r="D422" s="134"/>
    </row>
    <row r="423" spans="1:4" ht="15" customHeight="1">
      <c r="A423" s="133" t="s">
        <v>668</v>
      </c>
      <c r="B423" s="166"/>
      <c r="C423" s="166"/>
      <c r="D423" s="134"/>
    </row>
    <row r="424" spans="1:4" ht="15" customHeight="1">
      <c r="A424" s="133" t="s">
        <v>669</v>
      </c>
      <c r="B424" s="166"/>
      <c r="C424" s="166"/>
      <c r="D424" s="135"/>
    </row>
    <row r="425" spans="1:4" ht="15" customHeight="1">
      <c r="A425" s="133" t="s">
        <v>670</v>
      </c>
      <c r="B425" s="166"/>
      <c r="C425" s="166"/>
      <c r="D425" s="134"/>
    </row>
    <row r="426" spans="1:4" ht="15" customHeight="1">
      <c r="A426" s="133" t="s">
        <v>671</v>
      </c>
      <c r="B426" s="166"/>
      <c r="C426" s="166"/>
      <c r="D426" s="134"/>
    </row>
    <row r="427" spans="1:4" ht="15" customHeight="1">
      <c r="A427" s="133" t="s">
        <v>672</v>
      </c>
      <c r="B427" s="166"/>
      <c r="C427" s="166"/>
      <c r="D427" s="134"/>
    </row>
    <row r="428" spans="1:4" ht="15" customHeight="1">
      <c r="A428" s="133" t="s">
        <v>673</v>
      </c>
      <c r="B428" s="166"/>
      <c r="C428" s="166"/>
      <c r="D428" s="134"/>
    </row>
    <row r="429" spans="1:4" ht="15" customHeight="1">
      <c r="A429" s="133" t="s">
        <v>674</v>
      </c>
      <c r="B429" s="166"/>
      <c r="C429" s="166"/>
      <c r="D429" s="134"/>
    </row>
    <row r="430" spans="1:4" ht="15" customHeight="1">
      <c r="A430" s="133" t="s">
        <v>675</v>
      </c>
      <c r="B430" s="166"/>
      <c r="C430" s="166"/>
      <c r="D430" s="134"/>
    </row>
    <row r="431" spans="1:4" ht="15" customHeight="1">
      <c r="A431" s="133" t="s">
        <v>676</v>
      </c>
      <c r="B431" s="166"/>
      <c r="C431" s="166"/>
      <c r="D431" s="135"/>
    </row>
    <row r="432" spans="1:4" ht="15" customHeight="1">
      <c r="A432" s="133" t="s">
        <v>677</v>
      </c>
      <c r="B432" s="166"/>
      <c r="C432" s="166"/>
      <c r="D432" s="135"/>
    </row>
    <row r="433" spans="1:4" ht="15" customHeight="1">
      <c r="A433" s="133" t="s">
        <v>678</v>
      </c>
      <c r="B433" s="166"/>
      <c r="C433" s="166"/>
      <c r="D433" s="134"/>
    </row>
    <row r="434" spans="1:4" ht="15" customHeight="1">
      <c r="A434" s="133" t="s">
        <v>679</v>
      </c>
      <c r="B434" s="166"/>
      <c r="C434" s="166"/>
      <c r="D434" s="134"/>
    </row>
    <row r="435" spans="1:4" ht="15" customHeight="1">
      <c r="A435" s="133" t="s">
        <v>680</v>
      </c>
      <c r="B435" s="166"/>
      <c r="C435" s="166"/>
      <c r="D435" s="134"/>
    </row>
    <row r="436" spans="1:4" ht="15" customHeight="1">
      <c r="A436" s="133" t="s">
        <v>681</v>
      </c>
      <c r="B436" s="166"/>
      <c r="C436" s="166"/>
      <c r="D436" s="134"/>
    </row>
    <row r="437" spans="1:4" ht="15" customHeight="1">
      <c r="A437" s="133" t="s">
        <v>682</v>
      </c>
      <c r="B437" s="166"/>
      <c r="C437" s="166"/>
      <c r="D437" s="134"/>
    </row>
    <row r="438" spans="1:4" ht="15" customHeight="1">
      <c r="A438" s="133" t="s">
        <v>683</v>
      </c>
      <c r="B438" s="166"/>
      <c r="C438" s="166"/>
      <c r="D438" s="135"/>
    </row>
    <row r="439" spans="1:4" ht="15" customHeight="1">
      <c r="A439" s="133" t="s">
        <v>684</v>
      </c>
      <c r="B439" s="166"/>
      <c r="C439" s="166"/>
      <c r="D439" s="134"/>
    </row>
    <row r="440" spans="1:4" ht="15" customHeight="1">
      <c r="A440" s="133" t="s">
        <v>685</v>
      </c>
      <c r="B440" s="166"/>
      <c r="C440" s="166"/>
      <c r="D440" s="134"/>
    </row>
    <row r="441" spans="1:4" ht="15" customHeight="1">
      <c r="A441" s="133" t="s">
        <v>686</v>
      </c>
      <c r="B441" s="166"/>
      <c r="C441" s="166"/>
      <c r="D441" s="134"/>
    </row>
    <row r="442" spans="1:4" s="171" customFormat="1" ht="15" customHeight="1">
      <c r="A442" s="172" t="s">
        <v>687</v>
      </c>
      <c r="B442" s="169">
        <v>2502</v>
      </c>
      <c r="C442" s="169">
        <f>4274.58-548</f>
        <v>3726.58</v>
      </c>
      <c r="D442" s="170"/>
    </row>
    <row r="443" spans="1:4" ht="15" customHeight="1">
      <c r="A443" s="133" t="s">
        <v>688</v>
      </c>
      <c r="B443" s="166"/>
      <c r="C443" s="166"/>
      <c r="D443" s="134"/>
    </row>
    <row r="444" spans="1:4" ht="15" customHeight="1">
      <c r="A444" s="133" t="s">
        <v>689</v>
      </c>
      <c r="B444" s="166">
        <v>39</v>
      </c>
      <c r="C444" s="166"/>
      <c r="D444" s="134"/>
    </row>
    <row r="445" spans="1:4" ht="15" customHeight="1">
      <c r="A445" s="133" t="s">
        <v>690</v>
      </c>
      <c r="B445" s="166"/>
      <c r="C445" s="166"/>
      <c r="D445" s="135"/>
    </row>
    <row r="446" spans="1:4" ht="15" customHeight="1">
      <c r="A446" s="133" t="s">
        <v>691</v>
      </c>
      <c r="B446" s="166"/>
      <c r="C446" s="166"/>
      <c r="D446" s="135"/>
    </row>
    <row r="447" spans="1:4" ht="15" customHeight="1">
      <c r="A447" s="133" t="s">
        <v>692</v>
      </c>
      <c r="B447" s="166"/>
      <c r="C447" s="166"/>
      <c r="D447" s="134"/>
    </row>
    <row r="448" spans="1:4" ht="15" customHeight="1">
      <c r="A448" s="133" t="s">
        <v>693</v>
      </c>
      <c r="B448" s="166">
        <v>2462</v>
      </c>
      <c r="C448" s="166">
        <f>4274.58-548</f>
        <v>3726.58</v>
      </c>
      <c r="D448" s="134"/>
    </row>
    <row r="449" spans="1:4" s="171" customFormat="1" ht="15" customHeight="1">
      <c r="A449" s="172" t="s">
        <v>694</v>
      </c>
      <c r="B449" s="169"/>
      <c r="C449" s="169">
        <v>11.83</v>
      </c>
      <c r="D449" s="170"/>
    </row>
    <row r="450" spans="1:4" ht="15" customHeight="1">
      <c r="A450" s="133" t="s">
        <v>695</v>
      </c>
      <c r="B450" s="166"/>
      <c r="C450" s="166">
        <v>11.83</v>
      </c>
      <c r="D450" s="135"/>
    </row>
    <row r="451" spans="1:4" s="171" customFormat="1" ht="15" customHeight="1">
      <c r="A451" s="168" t="s">
        <v>1858</v>
      </c>
      <c r="B451" s="169">
        <v>449</v>
      </c>
      <c r="C451" s="169">
        <v>1000</v>
      </c>
      <c r="D451" s="173"/>
    </row>
    <row r="452" spans="1:4" ht="15" customHeight="1">
      <c r="A452" s="133" t="s">
        <v>696</v>
      </c>
      <c r="B452" s="166"/>
      <c r="C452" s="166">
        <v>1000</v>
      </c>
      <c r="D452" s="134"/>
    </row>
    <row r="453" spans="1:4" ht="15" customHeight="1">
      <c r="A453" s="133" t="s">
        <v>697</v>
      </c>
      <c r="B453" s="166"/>
      <c r="C453" s="166"/>
      <c r="D453" s="134"/>
    </row>
    <row r="454" spans="1:4" ht="15" customHeight="1">
      <c r="A454" s="133" t="s">
        <v>698</v>
      </c>
      <c r="B454" s="166"/>
      <c r="C454" s="166">
        <v>1000</v>
      </c>
      <c r="D454" s="134"/>
    </row>
    <row r="455" spans="1:4" ht="15" customHeight="1">
      <c r="A455" s="133" t="s">
        <v>699</v>
      </c>
      <c r="B455" s="166"/>
      <c r="C455" s="166"/>
      <c r="D455" s="134"/>
    </row>
    <row r="456" spans="1:4" ht="15" customHeight="1">
      <c r="A456" s="133" t="s">
        <v>700</v>
      </c>
      <c r="B456" s="166"/>
      <c r="C456" s="166"/>
      <c r="D456" s="135"/>
    </row>
    <row r="457" spans="1:4" ht="15" customHeight="1">
      <c r="A457" s="133" t="s">
        <v>701</v>
      </c>
      <c r="B457" s="166"/>
      <c r="C457" s="166"/>
      <c r="D457" s="134"/>
    </row>
    <row r="458" spans="1:4" ht="15" customHeight="1">
      <c r="A458" s="133" t="s">
        <v>702</v>
      </c>
      <c r="B458" s="166"/>
      <c r="C458" s="166"/>
      <c r="D458" s="134"/>
    </row>
    <row r="459" spans="1:4" ht="15" customHeight="1">
      <c r="A459" s="133" t="s">
        <v>703</v>
      </c>
      <c r="B459" s="166"/>
      <c r="C459" s="166"/>
      <c r="D459" s="134"/>
    </row>
    <row r="460" spans="1:4" ht="15" customHeight="1">
      <c r="A460" s="133" t="s">
        <v>704</v>
      </c>
      <c r="B460" s="166"/>
      <c r="C460" s="166"/>
      <c r="D460" s="134"/>
    </row>
    <row r="461" spans="1:4" ht="15" customHeight="1">
      <c r="A461" s="133" t="s">
        <v>705</v>
      </c>
      <c r="B461" s="166"/>
      <c r="C461" s="166"/>
      <c r="D461" s="134"/>
    </row>
    <row r="462" spans="1:4" ht="15" customHeight="1">
      <c r="A462" s="133" t="s">
        <v>706</v>
      </c>
      <c r="B462" s="166"/>
      <c r="C462" s="166"/>
      <c r="D462" s="134"/>
    </row>
    <row r="463" spans="1:4" ht="15" customHeight="1">
      <c r="A463" s="133" t="s">
        <v>707</v>
      </c>
      <c r="B463" s="166"/>
      <c r="C463" s="166"/>
      <c r="D463" s="134"/>
    </row>
    <row r="464" spans="1:4" ht="15" customHeight="1">
      <c r="A464" s="133" t="s">
        <v>708</v>
      </c>
      <c r="B464" s="166"/>
      <c r="C464" s="166"/>
      <c r="D464" s="134"/>
    </row>
    <row r="465" spans="1:4" ht="15" customHeight="1">
      <c r="A465" s="133" t="s">
        <v>709</v>
      </c>
      <c r="B465" s="166"/>
      <c r="C465" s="166"/>
      <c r="D465" s="134"/>
    </row>
    <row r="466" spans="1:4" ht="15" customHeight="1">
      <c r="A466" s="133" t="s">
        <v>710</v>
      </c>
      <c r="B466" s="166"/>
      <c r="C466" s="166"/>
      <c r="D466" s="134"/>
    </row>
    <row r="467" spans="1:4" ht="15" customHeight="1">
      <c r="A467" s="133" t="s">
        <v>711</v>
      </c>
      <c r="B467" s="166"/>
      <c r="C467" s="166"/>
      <c r="D467" s="134"/>
    </row>
    <row r="468" spans="1:4" ht="15" customHeight="1">
      <c r="A468" s="133" t="s">
        <v>712</v>
      </c>
      <c r="B468" s="166"/>
      <c r="C468" s="166"/>
      <c r="D468" s="134"/>
    </row>
    <row r="469" spans="1:4" ht="15" customHeight="1">
      <c r="A469" s="133" t="s">
        <v>713</v>
      </c>
      <c r="B469" s="166"/>
      <c r="C469" s="166"/>
      <c r="D469" s="134"/>
    </row>
    <row r="470" spans="1:4" ht="15" customHeight="1">
      <c r="A470" s="133" t="s">
        <v>714</v>
      </c>
      <c r="B470" s="166"/>
      <c r="C470" s="166"/>
      <c r="D470" s="135"/>
    </row>
    <row r="471" spans="1:4" ht="12.75">
      <c r="A471" s="133" t="s">
        <v>715</v>
      </c>
      <c r="B471" s="166"/>
      <c r="C471" s="166"/>
      <c r="D471" s="135"/>
    </row>
    <row r="472" spans="1:4" s="171" customFormat="1" ht="15" customHeight="1">
      <c r="A472" s="172" t="s">
        <v>716</v>
      </c>
      <c r="B472" s="169">
        <v>449</v>
      </c>
      <c r="C472" s="169"/>
      <c r="D472" s="170"/>
    </row>
    <row r="473" spans="1:4" ht="15" customHeight="1">
      <c r="A473" s="133" t="s">
        <v>717</v>
      </c>
      <c r="B473" s="166"/>
      <c r="C473" s="166"/>
      <c r="D473" s="134"/>
    </row>
    <row r="474" spans="1:4" ht="15" customHeight="1">
      <c r="A474" s="133" t="s">
        <v>718</v>
      </c>
      <c r="B474" s="166">
        <v>449</v>
      </c>
      <c r="C474" s="166"/>
      <c r="D474" s="134"/>
    </row>
    <row r="475" spans="1:4" ht="15" customHeight="1">
      <c r="A475" s="133" t="s">
        <v>719</v>
      </c>
      <c r="B475" s="166"/>
      <c r="C475" s="166"/>
      <c r="D475" s="134"/>
    </row>
    <row r="476" spans="1:4" ht="12.75">
      <c r="A476" s="133" t="s">
        <v>720</v>
      </c>
      <c r="B476" s="166"/>
      <c r="C476" s="166"/>
      <c r="D476" s="135"/>
    </row>
    <row r="477" spans="1:4" ht="15" customHeight="1">
      <c r="A477" s="133" t="s">
        <v>721</v>
      </c>
      <c r="B477" s="166"/>
      <c r="C477" s="166"/>
      <c r="D477" s="134"/>
    </row>
    <row r="478" spans="1:4" ht="15" customHeight="1">
      <c r="A478" s="133" t="s">
        <v>722</v>
      </c>
      <c r="B478" s="166"/>
      <c r="C478" s="166"/>
      <c r="D478" s="134"/>
    </row>
    <row r="479" spans="1:4" ht="15" customHeight="1">
      <c r="A479" s="133" t="s">
        <v>723</v>
      </c>
      <c r="B479" s="166"/>
      <c r="C479" s="166"/>
      <c r="D479" s="134"/>
    </row>
    <row r="480" spans="1:4" ht="15" customHeight="1">
      <c r="A480" s="133" t="s">
        <v>724</v>
      </c>
      <c r="B480" s="166"/>
      <c r="C480" s="166"/>
      <c r="D480" s="135"/>
    </row>
    <row r="481" spans="1:4" ht="15" customHeight="1">
      <c r="A481" s="133" t="s">
        <v>725</v>
      </c>
      <c r="B481" s="166"/>
      <c r="C481" s="166"/>
      <c r="D481" s="134"/>
    </row>
    <row r="482" spans="1:4" ht="15" customHeight="1">
      <c r="A482" s="133" t="s">
        <v>726</v>
      </c>
      <c r="B482" s="166"/>
      <c r="C482" s="166"/>
      <c r="D482" s="134"/>
    </row>
    <row r="483" spans="1:4" ht="15" customHeight="1">
      <c r="A483" s="133" t="s">
        <v>727</v>
      </c>
      <c r="B483" s="166"/>
      <c r="C483" s="166"/>
      <c r="D483" s="135"/>
    </row>
    <row r="484" spans="1:4" ht="15" customHeight="1">
      <c r="A484" s="133" t="s">
        <v>728</v>
      </c>
      <c r="B484" s="166"/>
      <c r="C484" s="166"/>
      <c r="D484" s="134"/>
    </row>
    <row r="485" spans="1:4" ht="15" customHeight="1">
      <c r="A485" s="133" t="s">
        <v>729</v>
      </c>
      <c r="B485" s="166"/>
      <c r="C485" s="166"/>
      <c r="D485" s="134"/>
    </row>
    <row r="486" spans="1:4" ht="15" customHeight="1">
      <c r="A486" s="133" t="s">
        <v>730</v>
      </c>
      <c r="B486" s="166"/>
      <c r="C486" s="166"/>
      <c r="D486" s="134"/>
    </row>
    <row r="487" spans="1:4" ht="15" customHeight="1">
      <c r="A487" s="133" t="s">
        <v>731</v>
      </c>
      <c r="B487" s="166"/>
      <c r="C487" s="166"/>
      <c r="D487" s="134"/>
    </row>
    <row r="488" spans="1:4" ht="15" customHeight="1">
      <c r="A488" s="133" t="s">
        <v>732</v>
      </c>
      <c r="B488" s="166"/>
      <c r="C488" s="166"/>
      <c r="D488" s="134"/>
    </row>
    <row r="489" spans="1:4" ht="15" customHeight="1">
      <c r="A489" s="133" t="s">
        <v>733</v>
      </c>
      <c r="B489" s="166"/>
      <c r="C489" s="166"/>
      <c r="D489" s="134"/>
    </row>
    <row r="490" spans="1:4" ht="15" customHeight="1">
      <c r="A490" s="133" t="s">
        <v>734</v>
      </c>
      <c r="B490" s="166"/>
      <c r="C490" s="166"/>
      <c r="D490" s="134"/>
    </row>
    <row r="491" spans="1:4" ht="15" customHeight="1">
      <c r="A491" s="133" t="s">
        <v>735</v>
      </c>
      <c r="B491" s="166"/>
      <c r="C491" s="166"/>
      <c r="D491" s="134"/>
    </row>
    <row r="492" spans="1:4" ht="15" customHeight="1">
      <c r="A492" s="133" t="s">
        <v>736</v>
      </c>
      <c r="B492" s="166"/>
      <c r="C492" s="166"/>
      <c r="D492" s="134"/>
    </row>
    <row r="493" spans="1:4" ht="15" customHeight="1">
      <c r="A493" s="133" t="s">
        <v>737</v>
      </c>
      <c r="B493" s="166"/>
      <c r="C493" s="166"/>
      <c r="D493" s="134"/>
    </row>
    <row r="494" spans="1:4" ht="15" customHeight="1">
      <c r="A494" s="133" t="s">
        <v>738</v>
      </c>
      <c r="B494" s="166"/>
      <c r="C494" s="166"/>
      <c r="D494" s="134"/>
    </row>
    <row r="495" spans="1:4" ht="15" customHeight="1">
      <c r="A495" s="133" t="s">
        <v>739</v>
      </c>
      <c r="B495" s="166"/>
      <c r="C495" s="166"/>
      <c r="D495" s="134"/>
    </row>
    <row r="496" spans="1:4" ht="15" customHeight="1">
      <c r="A496" s="133" t="s">
        <v>740</v>
      </c>
      <c r="B496" s="166"/>
      <c r="C496" s="166"/>
      <c r="D496" s="135"/>
    </row>
    <row r="497" spans="1:4" ht="15" customHeight="1">
      <c r="A497" s="133" t="s">
        <v>741</v>
      </c>
      <c r="B497" s="166"/>
      <c r="C497" s="166"/>
      <c r="D497" s="134"/>
    </row>
    <row r="498" spans="1:4" ht="15" customHeight="1">
      <c r="A498" s="133" t="s">
        <v>742</v>
      </c>
      <c r="B498" s="166"/>
      <c r="C498" s="166"/>
      <c r="D498" s="134"/>
    </row>
    <row r="499" spans="1:4" ht="15" customHeight="1">
      <c r="A499" s="133" t="s">
        <v>743</v>
      </c>
      <c r="B499" s="166"/>
      <c r="C499" s="166"/>
      <c r="D499" s="134"/>
    </row>
    <row r="500" spans="1:4" ht="15" customHeight="1">
      <c r="A500" s="133" t="s">
        <v>744</v>
      </c>
      <c r="B500" s="166"/>
      <c r="C500" s="166"/>
      <c r="D500" s="134"/>
    </row>
    <row r="501" spans="1:4" ht="15" customHeight="1">
      <c r="A501" s="133" t="s">
        <v>745</v>
      </c>
      <c r="B501" s="166"/>
      <c r="C501" s="166"/>
      <c r="D501" s="135"/>
    </row>
    <row r="502" spans="1:4" ht="15" customHeight="1">
      <c r="A502" s="133" t="s">
        <v>746</v>
      </c>
      <c r="B502" s="166"/>
      <c r="C502" s="166"/>
      <c r="D502" s="135"/>
    </row>
    <row r="503" spans="1:4" ht="15" customHeight="1">
      <c r="A503" s="133" t="s">
        <v>747</v>
      </c>
      <c r="B503" s="166"/>
      <c r="C503" s="166"/>
      <c r="D503" s="135"/>
    </row>
    <row r="504" spans="1:4" ht="15" customHeight="1">
      <c r="A504" s="133" t="s">
        <v>748</v>
      </c>
      <c r="B504" s="166"/>
      <c r="C504" s="166"/>
      <c r="D504" s="134"/>
    </row>
    <row r="505" spans="1:4" ht="15" customHeight="1">
      <c r="A505" s="133" t="s">
        <v>749</v>
      </c>
      <c r="B505" s="166"/>
      <c r="C505" s="166"/>
      <c r="D505" s="134"/>
    </row>
    <row r="506" spans="1:4" ht="15" customHeight="1">
      <c r="A506" s="133" t="s">
        <v>750</v>
      </c>
      <c r="B506" s="166"/>
      <c r="C506" s="166"/>
      <c r="D506" s="134"/>
    </row>
    <row r="507" spans="1:4" s="171" customFormat="1" ht="15" customHeight="1">
      <c r="A507" s="168" t="s">
        <v>1830</v>
      </c>
      <c r="B507" s="169">
        <v>387</v>
      </c>
      <c r="C507" s="169">
        <v>283.55999999999995</v>
      </c>
      <c r="D507" s="46">
        <f>IF(B507=0,0,C507/B507*100)</f>
        <v>73.27131782945735</v>
      </c>
    </row>
    <row r="508" spans="1:4" s="171" customFormat="1" ht="15" customHeight="1">
      <c r="A508" s="172" t="s">
        <v>751</v>
      </c>
      <c r="B508" s="169">
        <v>255</v>
      </c>
      <c r="C508" s="169">
        <v>237.23999999999998</v>
      </c>
      <c r="D508" s="173"/>
    </row>
    <row r="509" spans="1:4" ht="15" customHeight="1">
      <c r="A509" s="133" t="s">
        <v>752</v>
      </c>
      <c r="B509" s="166">
        <v>200</v>
      </c>
      <c r="C509" s="166">
        <v>172.6</v>
      </c>
      <c r="D509" s="135"/>
    </row>
    <row r="510" spans="1:4" ht="15" customHeight="1">
      <c r="A510" s="133" t="s">
        <v>753</v>
      </c>
      <c r="B510" s="166"/>
      <c r="C510" s="166"/>
      <c r="D510" s="135"/>
    </row>
    <row r="511" spans="1:4" ht="15" customHeight="1">
      <c r="A511" s="133" t="s">
        <v>754</v>
      </c>
      <c r="B511" s="166"/>
      <c r="C511" s="166"/>
      <c r="D511" s="135"/>
    </row>
    <row r="512" spans="1:4" ht="15" customHeight="1">
      <c r="A512" s="133" t="s">
        <v>755</v>
      </c>
      <c r="B512" s="166">
        <v>2</v>
      </c>
      <c r="C512" s="166"/>
      <c r="D512" s="134"/>
    </row>
    <row r="513" spans="1:4" ht="15" customHeight="1">
      <c r="A513" s="133" t="s">
        <v>756</v>
      </c>
      <c r="B513" s="166"/>
      <c r="C513" s="166"/>
      <c r="D513" s="134"/>
    </row>
    <row r="514" spans="1:4" ht="15" customHeight="1">
      <c r="A514" s="133" t="s">
        <v>757</v>
      </c>
      <c r="B514" s="166"/>
      <c r="C514" s="166"/>
      <c r="D514" s="134"/>
    </row>
    <row r="515" spans="1:4" ht="15" customHeight="1">
      <c r="A515" s="133" t="s">
        <v>758</v>
      </c>
      <c r="B515" s="166"/>
      <c r="C515" s="166"/>
      <c r="D515" s="134"/>
    </row>
    <row r="516" spans="1:4" ht="15" customHeight="1">
      <c r="A516" s="133" t="s">
        <v>759</v>
      </c>
      <c r="B516" s="166">
        <v>21</v>
      </c>
      <c r="C516" s="166">
        <v>2</v>
      </c>
      <c r="D516" s="134"/>
    </row>
    <row r="517" spans="1:4" ht="15" customHeight="1">
      <c r="A517" s="133" t="s">
        <v>760</v>
      </c>
      <c r="B517" s="166">
        <v>32</v>
      </c>
      <c r="C517" s="166">
        <v>46.64</v>
      </c>
      <c r="D517" s="134"/>
    </row>
    <row r="518" spans="1:4" ht="15" customHeight="1">
      <c r="A518" s="133" t="s">
        <v>761</v>
      </c>
      <c r="B518" s="166"/>
      <c r="C518" s="166"/>
      <c r="D518" s="134"/>
    </row>
    <row r="519" spans="1:4" ht="15" customHeight="1">
      <c r="A519" s="133" t="s">
        <v>762</v>
      </c>
      <c r="B519" s="166"/>
      <c r="C519" s="166"/>
      <c r="D519" s="134"/>
    </row>
    <row r="520" spans="1:4" ht="15" customHeight="1">
      <c r="A520" s="133" t="s">
        <v>763</v>
      </c>
      <c r="B520" s="166"/>
      <c r="C520" s="166">
        <v>16</v>
      </c>
      <c r="D520" s="134"/>
    </row>
    <row r="521" spans="1:4" ht="15" customHeight="1">
      <c r="A521" s="133" t="s">
        <v>764</v>
      </c>
      <c r="B521" s="166"/>
      <c r="C521" s="166"/>
      <c r="D521" s="134"/>
    </row>
    <row r="522" spans="1:4" ht="15" customHeight="1">
      <c r="A522" s="133" t="s">
        <v>765</v>
      </c>
      <c r="B522" s="166"/>
      <c r="C522" s="166"/>
      <c r="D522" s="134"/>
    </row>
    <row r="523" spans="1:4" ht="15" customHeight="1">
      <c r="A523" s="133" t="s">
        <v>766</v>
      </c>
      <c r="B523" s="166"/>
      <c r="C523" s="166"/>
      <c r="D523" s="134"/>
    </row>
    <row r="524" spans="1:4" s="171" customFormat="1" ht="15" customHeight="1">
      <c r="A524" s="172" t="s">
        <v>767</v>
      </c>
      <c r="B524" s="169">
        <v>1</v>
      </c>
      <c r="C524" s="169">
        <v>1.3199999999999998</v>
      </c>
      <c r="D524" s="170"/>
    </row>
    <row r="525" spans="1:4" ht="15" customHeight="1">
      <c r="A525" s="133" t="s">
        <v>768</v>
      </c>
      <c r="B525" s="166"/>
      <c r="C525" s="166"/>
      <c r="D525" s="134"/>
    </row>
    <row r="526" spans="1:4" ht="15" customHeight="1">
      <c r="A526" s="133" t="s">
        <v>769</v>
      </c>
      <c r="B526" s="166"/>
      <c r="C526" s="166"/>
      <c r="D526" s="135"/>
    </row>
    <row r="527" spans="1:4" ht="15" customHeight="1">
      <c r="A527" s="133" t="s">
        <v>770</v>
      </c>
      <c r="B527" s="166"/>
      <c r="C527" s="166"/>
      <c r="D527" s="135"/>
    </row>
    <row r="528" spans="1:4" ht="15" customHeight="1">
      <c r="A528" s="133" t="s">
        <v>771</v>
      </c>
      <c r="B528" s="166">
        <v>1</v>
      </c>
      <c r="C528" s="166">
        <v>1.3199999999999998</v>
      </c>
      <c r="D528" s="134"/>
    </row>
    <row r="529" spans="1:4" ht="15" customHeight="1">
      <c r="A529" s="133" t="s">
        <v>772</v>
      </c>
      <c r="B529" s="166"/>
      <c r="C529" s="166"/>
      <c r="D529" s="135"/>
    </row>
    <row r="530" spans="1:4" ht="15" customHeight="1">
      <c r="A530" s="133" t="s">
        <v>773</v>
      </c>
      <c r="B530" s="166"/>
      <c r="C530" s="166"/>
      <c r="D530" s="134"/>
    </row>
    <row r="531" spans="1:4" ht="15" customHeight="1">
      <c r="A531" s="133" t="s">
        <v>774</v>
      </c>
      <c r="B531" s="166"/>
      <c r="C531" s="166"/>
      <c r="D531" s="135"/>
    </row>
    <row r="532" spans="1:4" s="171" customFormat="1" ht="15" customHeight="1">
      <c r="A532" s="172" t="s">
        <v>775</v>
      </c>
      <c r="B532" s="169">
        <v>1</v>
      </c>
      <c r="C532" s="169">
        <v>45</v>
      </c>
      <c r="D532" s="170"/>
    </row>
    <row r="533" spans="1:4" ht="15" customHeight="1">
      <c r="A533" s="133" t="s">
        <v>776</v>
      </c>
      <c r="B533" s="166"/>
      <c r="C533" s="166"/>
      <c r="D533" s="134"/>
    </row>
    <row r="534" spans="1:4" ht="15" customHeight="1">
      <c r="A534" s="133" t="s">
        <v>777</v>
      </c>
      <c r="B534" s="166"/>
      <c r="C534" s="166"/>
      <c r="D534" s="134"/>
    </row>
    <row r="535" spans="1:4" ht="15" customHeight="1">
      <c r="A535" s="133" t="s">
        <v>778</v>
      </c>
      <c r="B535" s="166"/>
      <c r="C535" s="166"/>
      <c r="D535" s="134"/>
    </row>
    <row r="536" spans="1:4" ht="15" customHeight="1">
      <c r="A536" s="133" t="s">
        <v>779</v>
      </c>
      <c r="B536" s="166"/>
      <c r="C536" s="166"/>
      <c r="D536" s="134"/>
    </row>
    <row r="537" spans="1:4" ht="15" customHeight="1">
      <c r="A537" s="133" t="s">
        <v>780</v>
      </c>
      <c r="B537" s="166"/>
      <c r="C537" s="166"/>
      <c r="D537" s="134"/>
    </row>
    <row r="538" spans="1:4" ht="15" customHeight="1">
      <c r="A538" s="133" t="s">
        <v>781</v>
      </c>
      <c r="B538" s="166"/>
      <c r="C538" s="166"/>
      <c r="D538" s="134"/>
    </row>
    <row r="539" spans="1:4" ht="15" customHeight="1">
      <c r="A539" s="133" t="s">
        <v>782</v>
      </c>
      <c r="B539" s="166"/>
      <c r="C539" s="166"/>
      <c r="D539" s="134"/>
    </row>
    <row r="540" spans="1:4" ht="15" customHeight="1">
      <c r="A540" s="133" t="s">
        <v>783</v>
      </c>
      <c r="B540" s="166">
        <v>1</v>
      </c>
      <c r="C540" s="166">
        <v>45</v>
      </c>
      <c r="D540" s="134"/>
    </row>
    <row r="541" spans="1:4" ht="15" customHeight="1">
      <c r="A541" s="133" t="s">
        <v>784</v>
      </c>
      <c r="B541" s="166"/>
      <c r="C541" s="166"/>
      <c r="D541" s="134"/>
    </row>
    <row r="542" spans="1:4" ht="15" customHeight="1">
      <c r="A542" s="133" t="s">
        <v>785</v>
      </c>
      <c r="B542" s="166"/>
      <c r="C542" s="166"/>
      <c r="D542" s="134"/>
    </row>
    <row r="543" spans="1:4" ht="15" customHeight="1">
      <c r="A543" s="133" t="s">
        <v>786</v>
      </c>
      <c r="B543" s="166"/>
      <c r="C543" s="166"/>
      <c r="D543" s="134"/>
    </row>
    <row r="544" spans="1:4" ht="15" customHeight="1">
      <c r="A544" s="133" t="s">
        <v>787</v>
      </c>
      <c r="B544" s="166"/>
      <c r="C544" s="166"/>
      <c r="D544" s="135"/>
    </row>
    <row r="545" spans="1:4" ht="15" customHeight="1">
      <c r="A545" s="133" t="s">
        <v>788</v>
      </c>
      <c r="B545" s="166"/>
      <c r="C545" s="166"/>
      <c r="D545" s="134"/>
    </row>
    <row r="546" spans="1:4" ht="15" customHeight="1">
      <c r="A546" s="133" t="s">
        <v>789</v>
      </c>
      <c r="B546" s="166"/>
      <c r="C546" s="166"/>
      <c r="D546" s="134"/>
    </row>
    <row r="547" spans="1:4" ht="15" customHeight="1">
      <c r="A547" s="133" t="s">
        <v>790</v>
      </c>
      <c r="B547" s="166"/>
      <c r="C547" s="166"/>
      <c r="D547" s="134"/>
    </row>
    <row r="548" spans="1:4" ht="15" customHeight="1">
      <c r="A548" s="133" t="s">
        <v>791</v>
      </c>
      <c r="B548" s="166"/>
      <c r="C548" s="166"/>
      <c r="D548" s="134"/>
    </row>
    <row r="549" spans="1:4" ht="15" customHeight="1">
      <c r="A549" s="133" t="s">
        <v>792</v>
      </c>
      <c r="B549" s="166"/>
      <c r="C549" s="166"/>
      <c r="D549" s="134"/>
    </row>
    <row r="550" spans="1:4" ht="15" customHeight="1">
      <c r="A550" s="133" t="s">
        <v>793</v>
      </c>
      <c r="B550" s="166"/>
      <c r="C550" s="166"/>
      <c r="D550" s="134"/>
    </row>
    <row r="551" spans="1:4" ht="15" customHeight="1">
      <c r="A551" s="133" t="s">
        <v>794</v>
      </c>
      <c r="B551" s="166"/>
      <c r="C551" s="166"/>
      <c r="D551" s="134"/>
    </row>
    <row r="552" spans="1:4" ht="15" customHeight="1">
      <c r="A552" s="133" t="s">
        <v>795</v>
      </c>
      <c r="B552" s="166"/>
      <c r="C552" s="166"/>
      <c r="D552" s="134"/>
    </row>
    <row r="553" spans="1:4" ht="15" customHeight="1">
      <c r="A553" s="133" t="s">
        <v>796</v>
      </c>
      <c r="B553" s="166"/>
      <c r="C553" s="166"/>
      <c r="D553" s="134"/>
    </row>
    <row r="554" spans="1:4" ht="15" customHeight="1">
      <c r="A554" s="133" t="s">
        <v>797</v>
      </c>
      <c r="B554" s="166"/>
      <c r="C554" s="166"/>
      <c r="D554" s="134"/>
    </row>
    <row r="555" spans="1:4" ht="15" customHeight="1">
      <c r="A555" s="133" t="s">
        <v>798</v>
      </c>
      <c r="B555" s="166"/>
      <c r="C555" s="166"/>
      <c r="D555" s="134"/>
    </row>
    <row r="556" spans="1:4" ht="15" customHeight="1">
      <c r="A556" s="133" t="s">
        <v>799</v>
      </c>
      <c r="B556" s="166"/>
      <c r="C556" s="166"/>
      <c r="D556" s="134"/>
    </row>
    <row r="557" spans="1:4" ht="15" customHeight="1">
      <c r="A557" s="133" t="s">
        <v>800</v>
      </c>
      <c r="B557" s="166"/>
      <c r="C557" s="166"/>
      <c r="D557" s="134"/>
    </row>
    <row r="558" spans="1:4" ht="15" customHeight="1">
      <c r="A558" s="133" t="s">
        <v>801</v>
      </c>
      <c r="B558" s="166"/>
      <c r="C558" s="166"/>
      <c r="D558" s="134"/>
    </row>
    <row r="559" spans="1:4" s="171" customFormat="1" ht="15" customHeight="1">
      <c r="A559" s="172" t="s">
        <v>802</v>
      </c>
      <c r="B559" s="169">
        <v>130</v>
      </c>
      <c r="C559" s="169"/>
      <c r="D559" s="170"/>
    </row>
    <row r="560" spans="1:4" ht="15" customHeight="1">
      <c r="A560" s="133" t="s">
        <v>803</v>
      </c>
      <c r="B560" s="166"/>
      <c r="C560" s="166"/>
      <c r="D560" s="134"/>
    </row>
    <row r="561" spans="1:4" ht="15" customHeight="1">
      <c r="A561" s="133" t="s">
        <v>804</v>
      </c>
      <c r="B561" s="166">
        <v>100</v>
      </c>
      <c r="C561" s="166"/>
      <c r="D561" s="134"/>
    </row>
    <row r="562" spans="1:4" ht="15" customHeight="1">
      <c r="A562" s="133" t="s">
        <v>805</v>
      </c>
      <c r="B562" s="166">
        <v>30</v>
      </c>
      <c r="C562" s="166"/>
      <c r="D562" s="134"/>
    </row>
    <row r="563" spans="1:4" s="171" customFormat="1" ht="15" customHeight="1">
      <c r="A563" s="168" t="s">
        <v>1844</v>
      </c>
      <c r="B563" s="169">
        <f>B564+B578+B587+B596+B600+B610+B618+B625+B632+B646+B649+B658+B670</f>
        <v>7992</v>
      </c>
      <c r="C563" s="169">
        <v>9223.6546227</v>
      </c>
      <c r="D563" s="46">
        <f>IF(B563=0,0,C563/B563*100)</f>
        <v>115.41109387762762</v>
      </c>
    </row>
    <row r="564" spans="1:4" s="171" customFormat="1" ht="15" customHeight="1">
      <c r="A564" s="172" t="s">
        <v>806</v>
      </c>
      <c r="B564" s="169">
        <v>459</v>
      </c>
      <c r="C564" s="169">
        <v>480.25818300000003</v>
      </c>
      <c r="D564" s="170"/>
    </row>
    <row r="565" spans="1:4" ht="15" customHeight="1">
      <c r="A565" s="133" t="s">
        <v>807</v>
      </c>
      <c r="B565" s="166">
        <v>428</v>
      </c>
      <c r="C565" s="166">
        <v>418.25818300000003</v>
      </c>
      <c r="D565" s="134"/>
    </row>
    <row r="566" spans="1:4" ht="15" customHeight="1">
      <c r="A566" s="133" t="s">
        <v>808</v>
      </c>
      <c r="B566" s="166">
        <v>11</v>
      </c>
      <c r="C566" s="166"/>
      <c r="D566" s="134"/>
    </row>
    <row r="567" spans="1:4" ht="15" customHeight="1">
      <c r="A567" s="133" t="s">
        <v>809</v>
      </c>
      <c r="B567" s="166"/>
      <c r="C567" s="166"/>
      <c r="D567" s="134"/>
    </row>
    <row r="568" spans="1:4" ht="15" customHeight="1">
      <c r="A568" s="133" t="s">
        <v>810</v>
      </c>
      <c r="B568" s="166">
        <v>10</v>
      </c>
      <c r="C568" s="166">
        <v>6.5</v>
      </c>
      <c r="D568" s="134"/>
    </row>
    <row r="569" spans="1:4" ht="15" customHeight="1">
      <c r="A569" s="133" t="s">
        <v>811</v>
      </c>
      <c r="B569" s="166"/>
      <c r="C569" s="166"/>
      <c r="D569" s="134"/>
    </row>
    <row r="570" spans="1:4" ht="15" customHeight="1">
      <c r="A570" s="133" t="s">
        <v>812</v>
      </c>
      <c r="B570" s="166"/>
      <c r="C570" s="166"/>
      <c r="D570" s="134"/>
    </row>
    <row r="571" spans="1:4" ht="15" customHeight="1">
      <c r="A571" s="133" t="s">
        <v>813</v>
      </c>
      <c r="B571" s="166"/>
      <c r="C571" s="166"/>
      <c r="D571" s="134"/>
    </row>
    <row r="572" spans="1:4" ht="15" customHeight="1">
      <c r="A572" s="133" t="s">
        <v>814</v>
      </c>
      <c r="B572" s="166"/>
      <c r="C572" s="166"/>
      <c r="D572" s="134"/>
    </row>
    <row r="573" spans="1:4" ht="15" customHeight="1">
      <c r="A573" s="133" t="s">
        <v>815</v>
      </c>
      <c r="B573" s="166"/>
      <c r="C573" s="166"/>
      <c r="D573" s="134"/>
    </row>
    <row r="574" spans="1:4" ht="15" customHeight="1">
      <c r="A574" s="133" t="s">
        <v>816</v>
      </c>
      <c r="B574" s="166"/>
      <c r="C574" s="166">
        <v>30</v>
      </c>
      <c r="D574" s="134"/>
    </row>
    <row r="575" spans="1:4" ht="15" customHeight="1">
      <c r="A575" s="133" t="s">
        <v>817</v>
      </c>
      <c r="B575" s="166"/>
      <c r="C575" s="166"/>
      <c r="D575" s="134"/>
    </row>
    <row r="576" spans="1:4" ht="15" customHeight="1">
      <c r="A576" s="133" t="s">
        <v>818</v>
      </c>
      <c r="B576" s="166"/>
      <c r="C576" s="166"/>
      <c r="D576" s="134"/>
    </row>
    <row r="577" spans="1:4" ht="15" customHeight="1">
      <c r="A577" s="133" t="s">
        <v>819</v>
      </c>
      <c r="B577" s="166">
        <v>10</v>
      </c>
      <c r="C577" s="166">
        <v>25.5</v>
      </c>
      <c r="D577" s="134"/>
    </row>
    <row r="578" spans="1:4" s="171" customFormat="1" ht="15" customHeight="1">
      <c r="A578" s="172" t="s">
        <v>820</v>
      </c>
      <c r="B578" s="169">
        <v>1806</v>
      </c>
      <c r="C578" s="169">
        <v>2323.5532396999997</v>
      </c>
      <c r="D578" s="170"/>
    </row>
    <row r="579" spans="1:4" ht="15" customHeight="1">
      <c r="A579" s="133" t="s">
        <v>821</v>
      </c>
      <c r="B579" s="166">
        <v>260</v>
      </c>
      <c r="C579" s="166">
        <v>237.04163970000002</v>
      </c>
      <c r="D579" s="134"/>
    </row>
    <row r="580" spans="1:4" ht="15" customHeight="1">
      <c r="A580" s="133" t="s">
        <v>822</v>
      </c>
      <c r="B580" s="166"/>
      <c r="C580" s="166"/>
      <c r="D580" s="134"/>
    </row>
    <row r="581" spans="1:4" ht="15" customHeight="1">
      <c r="A581" s="133" t="s">
        <v>823</v>
      </c>
      <c r="B581" s="166"/>
      <c r="C581" s="166"/>
      <c r="D581" s="134"/>
    </row>
    <row r="582" spans="1:4" ht="15" customHeight="1">
      <c r="A582" s="133" t="s">
        <v>824</v>
      </c>
      <c r="B582" s="166"/>
      <c r="C582" s="166"/>
      <c r="D582" s="134"/>
    </row>
    <row r="583" spans="1:4" ht="15" customHeight="1">
      <c r="A583" s="133" t="s">
        <v>825</v>
      </c>
      <c r="B583" s="166">
        <v>2</v>
      </c>
      <c r="C583" s="166">
        <v>30</v>
      </c>
      <c r="D583" s="134"/>
    </row>
    <row r="584" spans="1:4" ht="15" customHeight="1">
      <c r="A584" s="133" t="s">
        <v>826</v>
      </c>
      <c r="B584" s="166">
        <v>996</v>
      </c>
      <c r="C584" s="166">
        <v>1281.7716</v>
      </c>
      <c r="D584" s="134"/>
    </row>
    <row r="585" spans="1:4" ht="15" customHeight="1">
      <c r="A585" s="133" t="s">
        <v>827</v>
      </c>
      <c r="B585" s="166">
        <f>103+445</f>
        <v>548</v>
      </c>
      <c r="C585" s="166">
        <v>774.74</v>
      </c>
      <c r="D585" s="134"/>
    </row>
    <row r="586" spans="1:4" ht="15" customHeight="1">
      <c r="A586" s="133" t="s">
        <v>828</v>
      </c>
      <c r="B586" s="166"/>
      <c r="C586" s="166"/>
      <c r="D586" s="134"/>
    </row>
    <row r="587" spans="1:4" s="171" customFormat="1" ht="15" customHeight="1">
      <c r="A587" s="172" t="s">
        <v>829</v>
      </c>
      <c r="B587" s="169">
        <v>2854</v>
      </c>
      <c r="C587" s="169">
        <v>3221.2</v>
      </c>
      <c r="D587" s="170"/>
    </row>
    <row r="588" spans="1:4" ht="15" customHeight="1">
      <c r="A588" s="133" t="s">
        <v>830</v>
      </c>
      <c r="B588" s="166">
        <v>63</v>
      </c>
      <c r="C588" s="166">
        <v>108.6</v>
      </c>
      <c r="D588" s="134"/>
    </row>
    <row r="589" spans="1:4" ht="15" customHeight="1">
      <c r="A589" s="133" t="s">
        <v>831</v>
      </c>
      <c r="B589" s="166">
        <v>279</v>
      </c>
      <c r="C589" s="166">
        <v>212.6</v>
      </c>
      <c r="D589" s="134"/>
    </row>
    <row r="590" spans="1:4" ht="15" customHeight="1">
      <c r="A590" s="133" t="s">
        <v>832</v>
      </c>
      <c r="B590" s="166"/>
      <c r="C590" s="166"/>
      <c r="D590" s="134"/>
    </row>
    <row r="591" spans="1:4" ht="15" customHeight="1">
      <c r="A591" s="133" t="s">
        <v>833</v>
      </c>
      <c r="B591" s="166"/>
      <c r="C591" s="166"/>
      <c r="D591" s="134"/>
    </row>
    <row r="592" spans="1:4" ht="15" customHeight="1">
      <c r="A592" s="133" t="s">
        <v>834</v>
      </c>
      <c r="B592" s="166"/>
      <c r="C592" s="166"/>
      <c r="D592" s="134"/>
    </row>
    <row r="593" spans="1:4" ht="15" customHeight="1">
      <c r="A593" s="133" t="s">
        <v>835</v>
      </c>
      <c r="B593" s="166">
        <v>12</v>
      </c>
      <c r="C593" s="166"/>
      <c r="D593" s="134"/>
    </row>
    <row r="594" spans="1:4" ht="15" customHeight="1">
      <c r="A594" s="133" t="s">
        <v>836</v>
      </c>
      <c r="B594" s="166">
        <v>2500</v>
      </c>
      <c r="C594" s="166">
        <v>2900</v>
      </c>
      <c r="D594" s="134"/>
    </row>
    <row r="595" spans="1:4" ht="15" customHeight="1">
      <c r="A595" s="133" t="s">
        <v>837</v>
      </c>
      <c r="B595" s="166"/>
      <c r="C595" s="166"/>
      <c r="D595" s="134"/>
    </row>
    <row r="596" spans="1:4" s="171" customFormat="1" ht="15" customHeight="1">
      <c r="A596" s="172" t="s">
        <v>838</v>
      </c>
      <c r="B596" s="169">
        <v>258</v>
      </c>
      <c r="C596" s="169">
        <v>378.8</v>
      </c>
      <c r="D596" s="170"/>
    </row>
    <row r="597" spans="1:4" ht="15" customHeight="1">
      <c r="A597" s="133" t="s">
        <v>839</v>
      </c>
      <c r="B597" s="166">
        <v>258</v>
      </c>
      <c r="C597" s="166">
        <v>378.8</v>
      </c>
      <c r="D597" s="134"/>
    </row>
    <row r="598" spans="1:4" ht="15" customHeight="1">
      <c r="A598" s="133" t="s">
        <v>840</v>
      </c>
      <c r="B598" s="166"/>
      <c r="C598" s="166"/>
      <c r="D598" s="134"/>
    </row>
    <row r="599" spans="1:4" ht="15" customHeight="1">
      <c r="A599" s="133" t="s">
        <v>841</v>
      </c>
      <c r="B599" s="166"/>
      <c r="C599" s="166"/>
      <c r="D599" s="134"/>
    </row>
    <row r="600" spans="1:4" s="171" customFormat="1" ht="15" customHeight="1">
      <c r="A600" s="172" t="s">
        <v>842</v>
      </c>
      <c r="B600" s="169">
        <v>80</v>
      </c>
      <c r="C600" s="169">
        <v>123.3</v>
      </c>
      <c r="D600" s="170"/>
    </row>
    <row r="601" spans="1:4" ht="15" customHeight="1">
      <c r="A601" s="133" t="s">
        <v>843</v>
      </c>
      <c r="B601" s="166"/>
      <c r="C601" s="166"/>
      <c r="D601" s="134"/>
    </row>
    <row r="602" spans="1:4" ht="15" customHeight="1">
      <c r="A602" s="133" t="s">
        <v>844</v>
      </c>
      <c r="B602" s="166">
        <v>2</v>
      </c>
      <c r="C602" s="166">
        <v>20</v>
      </c>
      <c r="D602" s="134"/>
    </row>
    <row r="603" spans="1:4" ht="15" customHeight="1">
      <c r="A603" s="133" t="s">
        <v>845</v>
      </c>
      <c r="B603" s="166"/>
      <c r="C603" s="166">
        <v>50</v>
      </c>
      <c r="D603" s="134"/>
    </row>
    <row r="604" spans="1:4" ht="15" customHeight="1">
      <c r="A604" s="133" t="s">
        <v>846</v>
      </c>
      <c r="B604" s="166"/>
      <c r="C604" s="166"/>
      <c r="D604" s="134"/>
    </row>
    <row r="605" spans="1:4" ht="15" customHeight="1">
      <c r="A605" s="133" t="s">
        <v>847</v>
      </c>
      <c r="B605" s="166"/>
      <c r="C605" s="166"/>
      <c r="D605" s="134"/>
    </row>
    <row r="606" spans="1:4" ht="15" customHeight="1">
      <c r="A606" s="133" t="s">
        <v>848</v>
      </c>
      <c r="B606" s="166"/>
      <c r="C606" s="166"/>
      <c r="D606" s="134"/>
    </row>
    <row r="607" spans="1:4" ht="15" customHeight="1">
      <c r="A607" s="133" t="s">
        <v>849</v>
      </c>
      <c r="B607" s="166"/>
      <c r="C607" s="166"/>
      <c r="D607" s="134"/>
    </row>
    <row r="608" spans="1:4" ht="15" customHeight="1">
      <c r="A608" s="133" t="s">
        <v>850</v>
      </c>
      <c r="B608" s="166"/>
      <c r="C608" s="166"/>
      <c r="D608" s="134"/>
    </row>
    <row r="609" spans="1:4" ht="15" customHeight="1">
      <c r="A609" s="133" t="s">
        <v>851</v>
      </c>
      <c r="B609" s="166">
        <v>78</v>
      </c>
      <c r="C609" s="166">
        <v>53.3</v>
      </c>
      <c r="D609" s="134"/>
    </row>
    <row r="610" spans="1:4" s="171" customFormat="1" ht="15" customHeight="1">
      <c r="A610" s="172" t="s">
        <v>852</v>
      </c>
      <c r="B610" s="169">
        <v>449</v>
      </c>
      <c r="C610" s="169">
        <v>518.91</v>
      </c>
      <c r="D610" s="170"/>
    </row>
    <row r="611" spans="1:4" ht="15" customHeight="1">
      <c r="A611" s="133" t="s">
        <v>853</v>
      </c>
      <c r="B611" s="166">
        <v>9</v>
      </c>
      <c r="C611" s="166">
        <v>7.77</v>
      </c>
      <c r="D611" s="134"/>
    </row>
    <row r="612" spans="1:4" ht="15" customHeight="1">
      <c r="A612" s="133" t="s">
        <v>854</v>
      </c>
      <c r="B612" s="166">
        <v>21</v>
      </c>
      <c r="C612" s="166">
        <v>26.6</v>
      </c>
      <c r="D612" s="134"/>
    </row>
    <row r="613" spans="1:4" ht="15" customHeight="1">
      <c r="A613" s="133" t="s">
        <v>855</v>
      </c>
      <c r="B613" s="166">
        <v>61</v>
      </c>
      <c r="C613" s="166">
        <v>67.53</v>
      </c>
      <c r="D613" s="134"/>
    </row>
    <row r="614" spans="1:4" ht="15" customHeight="1">
      <c r="A614" s="133" t="s">
        <v>856</v>
      </c>
      <c r="B614" s="166"/>
      <c r="C614" s="166"/>
      <c r="D614" s="134"/>
    </row>
    <row r="615" spans="1:4" ht="15" customHeight="1">
      <c r="A615" s="133" t="s">
        <v>857</v>
      </c>
      <c r="B615" s="166">
        <v>123</v>
      </c>
      <c r="C615" s="166">
        <v>138</v>
      </c>
      <c r="D615" s="134"/>
    </row>
    <row r="616" spans="1:4" ht="15" customHeight="1">
      <c r="A616" s="133" t="s">
        <v>858</v>
      </c>
      <c r="B616" s="166">
        <v>69</v>
      </c>
      <c r="C616" s="166">
        <v>85.66</v>
      </c>
      <c r="D616" s="134"/>
    </row>
    <row r="617" spans="1:4" ht="15" customHeight="1">
      <c r="A617" s="133" t="s">
        <v>859</v>
      </c>
      <c r="B617" s="166">
        <v>166</v>
      </c>
      <c r="C617" s="166">
        <v>193.35</v>
      </c>
      <c r="D617" s="134"/>
    </row>
    <row r="618" spans="1:4" s="171" customFormat="1" ht="15" customHeight="1">
      <c r="A618" s="172" t="s">
        <v>860</v>
      </c>
      <c r="B618" s="169">
        <v>171</v>
      </c>
      <c r="C618" s="169">
        <v>224</v>
      </c>
      <c r="D618" s="170"/>
    </row>
    <row r="619" spans="1:4" ht="15" customHeight="1">
      <c r="A619" s="133" t="s">
        <v>861</v>
      </c>
      <c r="B619" s="166">
        <v>89</v>
      </c>
      <c r="C619" s="166">
        <v>224</v>
      </c>
      <c r="D619" s="134"/>
    </row>
    <row r="620" spans="1:4" ht="15" customHeight="1">
      <c r="A620" s="133" t="s">
        <v>862</v>
      </c>
      <c r="B620" s="166">
        <v>58</v>
      </c>
      <c r="C620" s="166"/>
      <c r="D620" s="134"/>
    </row>
    <row r="621" spans="1:4" ht="15" customHeight="1">
      <c r="A621" s="133" t="s">
        <v>863</v>
      </c>
      <c r="B621" s="166">
        <v>4</v>
      </c>
      <c r="C621" s="166"/>
      <c r="D621" s="134"/>
    </row>
    <row r="622" spans="1:4" ht="15" customHeight="1">
      <c r="A622" s="133" t="s">
        <v>864</v>
      </c>
      <c r="B622" s="166"/>
      <c r="C622" s="166"/>
      <c r="D622" s="134"/>
    </row>
    <row r="623" spans="1:4" ht="15" customHeight="1">
      <c r="A623" s="133" t="s">
        <v>865</v>
      </c>
      <c r="B623" s="166">
        <v>20</v>
      </c>
      <c r="C623" s="166"/>
      <c r="D623" s="134"/>
    </row>
    <row r="624" spans="1:4" ht="15" customHeight="1">
      <c r="A624" s="133" t="s">
        <v>866</v>
      </c>
      <c r="B624" s="166"/>
      <c r="C624" s="166"/>
      <c r="D624" s="134"/>
    </row>
    <row r="625" spans="1:4" s="171" customFormat="1" ht="15" customHeight="1">
      <c r="A625" s="172" t="s">
        <v>867</v>
      </c>
      <c r="B625" s="169">
        <v>181</v>
      </c>
      <c r="C625" s="169">
        <v>12</v>
      </c>
      <c r="D625" s="170"/>
    </row>
    <row r="626" spans="1:4" ht="15" customHeight="1">
      <c r="A626" s="133" t="s">
        <v>868</v>
      </c>
      <c r="B626" s="166"/>
      <c r="C626" s="166"/>
      <c r="D626" s="134"/>
    </row>
    <row r="627" spans="1:4" ht="15" customHeight="1">
      <c r="A627" s="133" t="s">
        <v>869</v>
      </c>
      <c r="B627" s="166">
        <v>1</v>
      </c>
      <c r="C627" s="166"/>
      <c r="D627" s="134"/>
    </row>
    <row r="628" spans="1:4" ht="15" customHeight="1">
      <c r="A628" s="133" t="s">
        <v>870</v>
      </c>
      <c r="B628" s="166"/>
      <c r="C628" s="166"/>
      <c r="D628" s="134"/>
    </row>
    <row r="629" spans="1:4" ht="15" customHeight="1">
      <c r="A629" s="133" t="s">
        <v>871</v>
      </c>
      <c r="B629" s="166"/>
      <c r="C629" s="166"/>
      <c r="D629" s="134"/>
    </row>
    <row r="630" spans="1:4" ht="15" customHeight="1">
      <c r="A630" s="133" t="s">
        <v>872</v>
      </c>
      <c r="B630" s="166">
        <v>180</v>
      </c>
      <c r="C630" s="166">
        <v>12</v>
      </c>
      <c r="D630" s="134"/>
    </row>
    <row r="631" spans="1:4" ht="15" customHeight="1">
      <c r="A631" s="133" t="s">
        <v>873</v>
      </c>
      <c r="B631" s="166"/>
      <c r="C631" s="166"/>
      <c r="D631" s="134"/>
    </row>
    <row r="632" spans="1:4" s="171" customFormat="1" ht="15" customHeight="1">
      <c r="A632" s="172" t="s">
        <v>874</v>
      </c>
      <c r="B632" s="169">
        <v>481</v>
      </c>
      <c r="C632" s="169">
        <v>616.9671</v>
      </c>
      <c r="D632" s="170"/>
    </row>
    <row r="633" spans="1:4" ht="15" customHeight="1">
      <c r="A633" s="133" t="s">
        <v>875</v>
      </c>
      <c r="B633" s="166"/>
      <c r="C633" s="166"/>
      <c r="D633" s="134"/>
    </row>
    <row r="634" spans="1:4" ht="15" customHeight="1">
      <c r="A634" s="133" t="s">
        <v>876</v>
      </c>
      <c r="B634" s="166"/>
      <c r="C634" s="166"/>
      <c r="D634" s="134"/>
    </row>
    <row r="635" spans="1:4" ht="15" customHeight="1">
      <c r="A635" s="133" t="s">
        <v>877</v>
      </c>
      <c r="B635" s="166"/>
      <c r="C635" s="166"/>
      <c r="D635" s="134"/>
    </row>
    <row r="636" spans="1:4" ht="15" customHeight="1">
      <c r="A636" s="133" t="s">
        <v>878</v>
      </c>
      <c r="B636" s="166">
        <v>70</v>
      </c>
      <c r="C636" s="166">
        <v>116</v>
      </c>
      <c r="D636" s="134"/>
    </row>
    <row r="637" spans="1:4" ht="15" customHeight="1">
      <c r="A637" s="133" t="s">
        <v>879</v>
      </c>
      <c r="B637" s="166"/>
      <c r="C637" s="166">
        <v>1.9671</v>
      </c>
      <c r="D637" s="134"/>
    </row>
    <row r="638" spans="1:4" ht="15" customHeight="1">
      <c r="A638" s="133" t="s">
        <v>880</v>
      </c>
      <c r="B638" s="166"/>
      <c r="C638" s="166"/>
      <c r="D638" s="134"/>
    </row>
    <row r="639" spans="1:4" ht="15" customHeight="1">
      <c r="A639" s="133" t="s">
        <v>881</v>
      </c>
      <c r="B639" s="166">
        <v>1</v>
      </c>
      <c r="C639" s="166"/>
      <c r="D639" s="134"/>
    </row>
    <row r="640" spans="1:4" ht="15" customHeight="1">
      <c r="A640" s="133" t="s">
        <v>882</v>
      </c>
      <c r="B640" s="166">
        <v>411</v>
      </c>
      <c r="C640" s="166">
        <v>499</v>
      </c>
      <c r="D640" s="134"/>
    </row>
    <row r="641" spans="1:4" ht="15" customHeight="1">
      <c r="A641" s="133" t="s">
        <v>883</v>
      </c>
      <c r="B641" s="166"/>
      <c r="C641" s="166"/>
      <c r="D641" s="134"/>
    </row>
    <row r="642" spans="1:4" ht="15" customHeight="1">
      <c r="A642" s="133" t="s">
        <v>884</v>
      </c>
      <c r="B642" s="166"/>
      <c r="C642" s="166"/>
      <c r="D642" s="134"/>
    </row>
    <row r="643" spans="1:4" ht="15" customHeight="1">
      <c r="A643" s="133" t="s">
        <v>885</v>
      </c>
      <c r="B643" s="166"/>
      <c r="C643" s="166"/>
      <c r="D643" s="134"/>
    </row>
    <row r="644" spans="1:4" ht="15" customHeight="1">
      <c r="A644" s="133" t="s">
        <v>886</v>
      </c>
      <c r="B644" s="166"/>
      <c r="C644" s="166"/>
      <c r="D644" s="134"/>
    </row>
    <row r="645" spans="1:4" ht="15" customHeight="1">
      <c r="A645" s="133" t="s">
        <v>887</v>
      </c>
      <c r="B645" s="166"/>
      <c r="C645" s="166"/>
      <c r="D645" s="134"/>
    </row>
    <row r="646" spans="1:4" s="171" customFormat="1" ht="15" customHeight="1">
      <c r="A646" s="172" t="s">
        <v>888</v>
      </c>
      <c r="B646" s="169">
        <v>803</v>
      </c>
      <c r="C646" s="169">
        <v>951.5</v>
      </c>
      <c r="D646" s="170"/>
    </row>
    <row r="647" spans="1:4" ht="15" customHeight="1">
      <c r="A647" s="133" t="s">
        <v>889</v>
      </c>
      <c r="B647" s="166">
        <v>288</v>
      </c>
      <c r="C647" s="166">
        <v>338.5</v>
      </c>
      <c r="D647" s="134"/>
    </row>
    <row r="648" spans="1:4" ht="15" customHeight="1">
      <c r="A648" s="133" t="s">
        <v>890</v>
      </c>
      <c r="B648" s="166">
        <v>515</v>
      </c>
      <c r="C648" s="166">
        <v>613</v>
      </c>
      <c r="D648" s="134"/>
    </row>
    <row r="649" spans="1:4" s="171" customFormat="1" ht="15" customHeight="1">
      <c r="A649" s="172" t="s">
        <v>891</v>
      </c>
      <c r="B649" s="169">
        <v>91</v>
      </c>
      <c r="C649" s="169">
        <v>300</v>
      </c>
      <c r="D649" s="170"/>
    </row>
    <row r="650" spans="1:4" ht="15" customHeight="1">
      <c r="A650" s="133" t="s">
        <v>892</v>
      </c>
      <c r="B650" s="166">
        <v>91</v>
      </c>
      <c r="C650" s="166">
        <v>300</v>
      </c>
      <c r="D650" s="134"/>
    </row>
    <row r="651" spans="1:4" ht="15" customHeight="1">
      <c r="A651" s="133" t="s">
        <v>893</v>
      </c>
      <c r="B651" s="166"/>
      <c r="C651" s="166"/>
      <c r="D651" s="134"/>
    </row>
    <row r="652" spans="1:4" ht="15" customHeight="1">
      <c r="A652" s="133" t="s">
        <v>894</v>
      </c>
      <c r="B652" s="166"/>
      <c r="C652" s="166"/>
      <c r="D652" s="134"/>
    </row>
    <row r="653" spans="1:4" ht="15" customHeight="1">
      <c r="A653" s="133" t="s">
        <v>895</v>
      </c>
      <c r="B653" s="166"/>
      <c r="C653" s="166"/>
      <c r="D653" s="134"/>
    </row>
    <row r="654" spans="1:4" ht="15" customHeight="1">
      <c r="A654" s="133" t="s">
        <v>896</v>
      </c>
      <c r="B654" s="166"/>
      <c r="C654" s="166"/>
      <c r="D654" s="134"/>
    </row>
    <row r="655" spans="1:4" ht="15" customHeight="1">
      <c r="A655" s="133" t="s">
        <v>897</v>
      </c>
      <c r="B655" s="166"/>
      <c r="C655" s="166"/>
      <c r="D655" s="134"/>
    </row>
    <row r="656" spans="1:4" ht="15" customHeight="1">
      <c r="A656" s="133" t="s">
        <v>898</v>
      </c>
      <c r="B656" s="166"/>
      <c r="C656" s="166"/>
      <c r="D656" s="134"/>
    </row>
    <row r="657" spans="1:4" ht="15" customHeight="1">
      <c r="A657" s="133" t="s">
        <v>899</v>
      </c>
      <c r="B657" s="166"/>
      <c r="C657" s="166"/>
      <c r="D657" s="134"/>
    </row>
    <row r="658" spans="1:4" s="171" customFormat="1" ht="15" customHeight="1">
      <c r="A658" s="172" t="s">
        <v>900</v>
      </c>
      <c r="B658" s="169">
        <v>269</v>
      </c>
      <c r="C658" s="169">
        <v>73.1661</v>
      </c>
      <c r="D658" s="170"/>
    </row>
    <row r="659" spans="1:4" ht="15" customHeight="1">
      <c r="A659" s="133" t="s">
        <v>901</v>
      </c>
      <c r="B659" s="166"/>
      <c r="C659" s="166">
        <v>7.1661</v>
      </c>
      <c r="D659" s="134"/>
    </row>
    <row r="660" spans="1:4" ht="15" customHeight="1">
      <c r="A660" s="133" t="s">
        <v>902</v>
      </c>
      <c r="B660" s="166">
        <v>269</v>
      </c>
      <c r="C660" s="166">
        <v>66</v>
      </c>
      <c r="D660" s="134"/>
    </row>
    <row r="661" spans="1:4" s="171" customFormat="1" ht="15" customHeight="1">
      <c r="A661" s="172" t="s">
        <v>903</v>
      </c>
      <c r="B661" s="169"/>
      <c r="C661" s="169"/>
      <c r="D661" s="170"/>
    </row>
    <row r="662" spans="1:4" ht="15" customHeight="1">
      <c r="A662" s="133" t="s">
        <v>904</v>
      </c>
      <c r="B662" s="166"/>
      <c r="C662" s="166"/>
      <c r="D662" s="134"/>
    </row>
    <row r="663" spans="1:4" ht="15" customHeight="1">
      <c r="A663" s="133" t="s">
        <v>905</v>
      </c>
      <c r="B663" s="166"/>
      <c r="C663" s="166"/>
      <c r="D663" s="134"/>
    </row>
    <row r="664" spans="1:4" ht="15" customHeight="1">
      <c r="A664" s="133" t="s">
        <v>906</v>
      </c>
      <c r="B664" s="166"/>
      <c r="C664" s="166"/>
      <c r="D664" s="134"/>
    </row>
    <row r="665" spans="1:4" s="177" customFormat="1" ht="15" customHeight="1">
      <c r="A665" s="189" t="s">
        <v>907</v>
      </c>
      <c r="B665" s="175"/>
      <c r="C665" s="175"/>
      <c r="D665" s="176"/>
    </row>
    <row r="666" spans="1:4" ht="15" customHeight="1">
      <c r="A666" s="133" t="s">
        <v>908</v>
      </c>
      <c r="B666" s="166"/>
      <c r="C666" s="166"/>
      <c r="D666" s="134"/>
    </row>
    <row r="667" spans="1:4" ht="15" customHeight="1">
      <c r="A667" s="133" t="s">
        <v>909</v>
      </c>
      <c r="B667" s="166"/>
      <c r="C667" s="166"/>
      <c r="D667" s="134"/>
    </row>
    <row r="668" spans="1:4" ht="15" customHeight="1">
      <c r="A668" s="133" t="s">
        <v>910</v>
      </c>
      <c r="B668" s="166"/>
      <c r="C668" s="166"/>
      <c r="D668" s="134"/>
    </row>
    <row r="669" spans="1:4" s="177" customFormat="1" ht="15" customHeight="1">
      <c r="A669" s="189" t="s">
        <v>911</v>
      </c>
      <c r="B669" s="175"/>
      <c r="C669" s="175"/>
      <c r="D669" s="176"/>
    </row>
    <row r="670" spans="1:4" s="171" customFormat="1" ht="15" customHeight="1">
      <c r="A670" s="172" t="s">
        <v>912</v>
      </c>
      <c r="B670" s="169">
        <v>90</v>
      </c>
      <c r="C670" s="169"/>
      <c r="D670" s="170"/>
    </row>
    <row r="671" spans="1:4" ht="15" customHeight="1">
      <c r="A671" s="133" t="s">
        <v>913</v>
      </c>
      <c r="B671" s="166">
        <v>90</v>
      </c>
      <c r="C671" s="166"/>
      <c r="D671" s="134"/>
    </row>
    <row r="672" spans="1:4" s="171" customFormat="1" ht="15" customHeight="1">
      <c r="A672" s="168" t="s">
        <v>1845</v>
      </c>
      <c r="B672" s="169">
        <f>B673+B678+B691+B695+B707+B710+B714+B719+B723+B727+B730+B739+B741</f>
        <v>5366</v>
      </c>
      <c r="C672" s="169">
        <f>5767.4795233-242-14-2</f>
        <v>5509.4795233</v>
      </c>
      <c r="D672" s="170"/>
    </row>
    <row r="673" spans="1:4" s="171" customFormat="1" ht="15" customHeight="1">
      <c r="A673" s="172" t="s">
        <v>914</v>
      </c>
      <c r="B673" s="169">
        <v>184</v>
      </c>
      <c r="C673" s="169">
        <v>228.9682193</v>
      </c>
      <c r="D673" s="170"/>
    </row>
    <row r="674" spans="1:4" ht="15" customHeight="1">
      <c r="A674" s="133" t="s">
        <v>915</v>
      </c>
      <c r="B674" s="166">
        <v>183</v>
      </c>
      <c r="C674" s="166">
        <v>167.9682193</v>
      </c>
      <c r="D674" s="134"/>
    </row>
    <row r="675" spans="1:4" ht="15" customHeight="1">
      <c r="A675" s="133" t="s">
        <v>916</v>
      </c>
      <c r="B675" s="166">
        <v>1</v>
      </c>
      <c r="C675" s="166">
        <v>61</v>
      </c>
      <c r="D675" s="134"/>
    </row>
    <row r="676" spans="1:4" ht="15" customHeight="1">
      <c r="A676" s="133" t="s">
        <v>917</v>
      </c>
      <c r="B676" s="166"/>
      <c r="C676" s="166"/>
      <c r="D676" s="134"/>
    </row>
    <row r="677" spans="1:4" ht="15" customHeight="1">
      <c r="A677" s="133" t="s">
        <v>918</v>
      </c>
      <c r="B677" s="166"/>
      <c r="C677" s="166"/>
      <c r="D677" s="134"/>
    </row>
    <row r="678" spans="1:4" ht="15" customHeight="1">
      <c r="A678" s="133" t="s">
        <v>919</v>
      </c>
      <c r="B678" s="166"/>
      <c r="C678" s="166"/>
      <c r="D678" s="134"/>
    </row>
    <row r="679" spans="1:4" ht="15" customHeight="1">
      <c r="A679" s="133" t="s">
        <v>920</v>
      </c>
      <c r="B679" s="166"/>
      <c r="C679" s="166"/>
      <c r="D679" s="134"/>
    </row>
    <row r="680" spans="1:4" ht="15" customHeight="1">
      <c r="A680" s="133" t="s">
        <v>921</v>
      </c>
      <c r="B680" s="166"/>
      <c r="C680" s="166"/>
      <c r="D680" s="134"/>
    </row>
    <row r="681" spans="1:4" ht="15" customHeight="1">
      <c r="A681" s="133" t="s">
        <v>922</v>
      </c>
      <c r="B681" s="166"/>
      <c r="C681" s="166"/>
      <c r="D681" s="134"/>
    </row>
    <row r="682" spans="1:4" ht="15" customHeight="1">
      <c r="A682" s="133" t="s">
        <v>923</v>
      </c>
      <c r="B682" s="166"/>
      <c r="C682" s="166"/>
      <c r="D682" s="134"/>
    </row>
    <row r="683" spans="1:4" ht="15" customHeight="1">
      <c r="A683" s="133" t="s">
        <v>924</v>
      </c>
      <c r="B683" s="166"/>
      <c r="C683" s="166"/>
      <c r="D683" s="134"/>
    </row>
    <row r="684" spans="1:4" ht="15" customHeight="1">
      <c r="A684" s="133" t="s">
        <v>925</v>
      </c>
      <c r="B684" s="166"/>
      <c r="C684" s="166"/>
      <c r="D684" s="134"/>
    </row>
    <row r="685" spans="1:4" ht="15" customHeight="1">
      <c r="A685" s="133" t="s">
        <v>926</v>
      </c>
      <c r="B685" s="166"/>
      <c r="C685" s="166"/>
      <c r="D685" s="134"/>
    </row>
    <row r="686" spans="1:4" ht="15" customHeight="1">
      <c r="A686" s="133" t="s">
        <v>927</v>
      </c>
      <c r="B686" s="166"/>
      <c r="C686" s="166"/>
      <c r="D686" s="134"/>
    </row>
    <row r="687" spans="1:4" ht="15" customHeight="1">
      <c r="A687" s="133" t="s">
        <v>928</v>
      </c>
      <c r="B687" s="166"/>
      <c r="C687" s="166"/>
      <c r="D687" s="134"/>
    </row>
    <row r="688" spans="1:4" ht="15" customHeight="1">
      <c r="A688" s="133" t="s">
        <v>929</v>
      </c>
      <c r="B688" s="166"/>
      <c r="C688" s="166"/>
      <c r="D688" s="134"/>
    </row>
    <row r="689" spans="1:4" ht="15" customHeight="1">
      <c r="A689" s="133" t="s">
        <v>930</v>
      </c>
      <c r="B689" s="166"/>
      <c r="C689" s="166"/>
      <c r="D689" s="134"/>
    </row>
    <row r="690" spans="1:4" ht="15" customHeight="1">
      <c r="A690" s="133" t="s">
        <v>931</v>
      </c>
      <c r="B690" s="166"/>
      <c r="C690" s="166"/>
      <c r="D690" s="134"/>
    </row>
    <row r="691" spans="1:4" s="171" customFormat="1" ht="15" customHeight="1">
      <c r="A691" s="172" t="s">
        <v>932</v>
      </c>
      <c r="B691" s="169">
        <v>1723</v>
      </c>
      <c r="C691" s="169">
        <v>1655.8</v>
      </c>
      <c r="D691" s="170"/>
    </row>
    <row r="692" spans="1:4" ht="15" customHeight="1">
      <c r="A692" s="133" t="s">
        <v>933</v>
      </c>
      <c r="B692" s="166"/>
      <c r="C692" s="166"/>
      <c r="D692" s="134"/>
    </row>
    <row r="693" spans="1:4" ht="15" customHeight="1">
      <c r="A693" s="133" t="s">
        <v>934</v>
      </c>
      <c r="B693" s="166">
        <v>1723</v>
      </c>
      <c r="C693" s="166">
        <v>1655.8</v>
      </c>
      <c r="D693" s="134"/>
    </row>
    <row r="694" spans="1:4" ht="15" customHeight="1">
      <c r="A694" s="133" t="s">
        <v>935</v>
      </c>
      <c r="B694" s="166"/>
      <c r="C694" s="166"/>
      <c r="D694" s="134"/>
    </row>
    <row r="695" spans="1:4" s="171" customFormat="1" ht="15" customHeight="1">
      <c r="A695" s="172" t="s">
        <v>936</v>
      </c>
      <c r="B695" s="169">
        <v>756</v>
      </c>
      <c r="C695" s="169">
        <f>866-242-2</f>
        <v>622</v>
      </c>
      <c r="D695" s="170"/>
    </row>
    <row r="696" spans="1:4" ht="15" customHeight="1">
      <c r="A696" s="133" t="s">
        <v>937</v>
      </c>
      <c r="B696" s="166">
        <v>264</v>
      </c>
      <c r="C696" s="166">
        <f>323-242</f>
        <v>81</v>
      </c>
      <c r="D696" s="134"/>
    </row>
    <row r="697" spans="1:4" ht="15" customHeight="1">
      <c r="A697" s="133" t="s">
        <v>938</v>
      </c>
      <c r="B697" s="166"/>
      <c r="C697" s="166"/>
      <c r="D697" s="134"/>
    </row>
    <row r="698" spans="1:4" ht="15" customHeight="1">
      <c r="A698" s="133" t="s">
        <v>939</v>
      </c>
      <c r="B698" s="166"/>
      <c r="C698" s="166"/>
      <c r="D698" s="134"/>
    </row>
    <row r="699" spans="1:4" ht="15" customHeight="1">
      <c r="A699" s="133" t="s">
        <v>940</v>
      </c>
      <c r="B699" s="166"/>
      <c r="C699" s="166"/>
      <c r="D699" s="134"/>
    </row>
    <row r="700" spans="1:4" ht="15" customHeight="1">
      <c r="A700" s="133" t="s">
        <v>941</v>
      </c>
      <c r="B700" s="166"/>
      <c r="C700" s="166"/>
      <c r="D700" s="134"/>
    </row>
    <row r="701" spans="1:4" ht="15" customHeight="1">
      <c r="A701" s="133" t="s">
        <v>942</v>
      </c>
      <c r="B701" s="166"/>
      <c r="C701" s="166"/>
      <c r="D701" s="134"/>
    </row>
    <row r="702" spans="1:4" ht="15" customHeight="1">
      <c r="A702" s="133" t="s">
        <v>943</v>
      </c>
      <c r="B702" s="166"/>
      <c r="C702" s="166"/>
      <c r="D702" s="134"/>
    </row>
    <row r="703" spans="1:4" ht="15" customHeight="1">
      <c r="A703" s="133" t="s">
        <v>944</v>
      </c>
      <c r="B703" s="166">
        <v>486</v>
      </c>
      <c r="C703" s="166">
        <v>536</v>
      </c>
      <c r="D703" s="134"/>
    </row>
    <row r="704" spans="1:4" ht="15" customHeight="1">
      <c r="A704" s="133" t="s">
        <v>945</v>
      </c>
      <c r="B704" s="166"/>
      <c r="C704" s="166"/>
      <c r="D704" s="134"/>
    </row>
    <row r="705" spans="1:4" ht="15" customHeight="1">
      <c r="A705" s="133" t="s">
        <v>946</v>
      </c>
      <c r="B705" s="166">
        <v>5</v>
      </c>
      <c r="C705" s="166">
        <v>5</v>
      </c>
      <c r="D705" s="134"/>
    </row>
    <row r="706" spans="1:4" ht="15" customHeight="1">
      <c r="A706" s="133" t="s">
        <v>947</v>
      </c>
      <c r="B706" s="166"/>
      <c r="C706" s="166"/>
      <c r="D706" s="134"/>
    </row>
    <row r="707" spans="1:4" ht="15" customHeight="1">
      <c r="A707" s="133" t="s">
        <v>948</v>
      </c>
      <c r="B707" s="166"/>
      <c r="C707" s="166"/>
      <c r="D707" s="134"/>
    </row>
    <row r="708" spans="1:4" ht="15" customHeight="1">
      <c r="A708" s="133" t="s">
        <v>949</v>
      </c>
      <c r="B708" s="166"/>
      <c r="C708" s="166"/>
      <c r="D708" s="134"/>
    </row>
    <row r="709" spans="1:4" ht="15" customHeight="1">
      <c r="A709" s="133" t="s">
        <v>950</v>
      </c>
      <c r="B709" s="166"/>
      <c r="C709" s="166"/>
      <c r="D709" s="134"/>
    </row>
    <row r="710" spans="1:4" s="171" customFormat="1" ht="15" customHeight="1">
      <c r="A710" s="172" t="s">
        <v>951</v>
      </c>
      <c r="B710" s="169">
        <v>741</v>
      </c>
      <c r="C710" s="169">
        <f>879.8-14</f>
        <v>865.8</v>
      </c>
      <c r="D710" s="170"/>
    </row>
    <row r="711" spans="1:4" ht="15" customHeight="1">
      <c r="A711" s="133" t="s">
        <v>952</v>
      </c>
      <c r="B711" s="166"/>
      <c r="C711" s="166"/>
      <c r="D711" s="134"/>
    </row>
    <row r="712" spans="1:4" ht="15" customHeight="1">
      <c r="A712" s="133" t="s">
        <v>953</v>
      </c>
      <c r="B712" s="166">
        <v>741</v>
      </c>
      <c r="C712" s="166">
        <f>876.8-14</f>
        <v>862.8</v>
      </c>
      <c r="D712" s="134"/>
    </row>
    <row r="713" spans="1:4" ht="15" customHeight="1">
      <c r="A713" s="133" t="s">
        <v>954</v>
      </c>
      <c r="B713" s="166"/>
      <c r="C713" s="166">
        <v>3</v>
      </c>
      <c r="D713" s="134"/>
    </row>
    <row r="714" spans="1:4" s="171" customFormat="1" ht="15" customHeight="1">
      <c r="A714" s="172" t="s">
        <v>955</v>
      </c>
      <c r="B714" s="169">
        <v>1365</v>
      </c>
      <c r="C714" s="169">
        <f>1326.211304+10</f>
        <v>1336.211304</v>
      </c>
      <c r="D714" s="170"/>
    </row>
    <row r="715" spans="1:4" ht="15" customHeight="1">
      <c r="A715" s="133" t="s">
        <v>956</v>
      </c>
      <c r="B715" s="166">
        <v>536</v>
      </c>
      <c r="C715" s="166">
        <v>510</v>
      </c>
      <c r="D715" s="134"/>
    </row>
    <row r="716" spans="1:4" ht="15" customHeight="1">
      <c r="A716" s="133" t="s">
        <v>957</v>
      </c>
      <c r="B716" s="166">
        <v>829</v>
      </c>
      <c r="C716" s="166">
        <v>825.9855065</v>
      </c>
      <c r="D716" s="134"/>
    </row>
    <row r="717" spans="1:4" ht="15" customHeight="1">
      <c r="A717" s="133" t="s">
        <v>958</v>
      </c>
      <c r="B717" s="166"/>
      <c r="C717" s="166"/>
      <c r="D717" s="134"/>
    </row>
    <row r="718" spans="1:4" ht="15" customHeight="1">
      <c r="A718" s="133" t="s">
        <v>959</v>
      </c>
      <c r="B718" s="166"/>
      <c r="C718" s="166"/>
      <c r="D718" s="134"/>
    </row>
    <row r="719" spans="1:4" s="171" customFormat="1" ht="15" customHeight="1">
      <c r="A719" s="172" t="s">
        <v>960</v>
      </c>
      <c r="B719" s="169">
        <v>417</v>
      </c>
      <c r="C719" s="169">
        <v>532</v>
      </c>
      <c r="D719" s="170"/>
    </row>
    <row r="720" spans="1:4" ht="15" customHeight="1">
      <c r="A720" s="133" t="s">
        <v>961</v>
      </c>
      <c r="B720" s="166"/>
      <c r="C720" s="166"/>
      <c r="D720" s="134"/>
    </row>
    <row r="721" spans="1:4" ht="15" customHeight="1">
      <c r="A721" s="133" t="s">
        <v>962</v>
      </c>
      <c r="B721" s="166"/>
      <c r="C721" s="166">
        <v>35</v>
      </c>
      <c r="D721" s="134"/>
    </row>
    <row r="722" spans="1:4" ht="15" customHeight="1">
      <c r="A722" s="133" t="s">
        <v>963</v>
      </c>
      <c r="B722" s="166">
        <v>417</v>
      </c>
      <c r="C722" s="166">
        <f>457+40</f>
        <v>497</v>
      </c>
      <c r="D722" s="134"/>
    </row>
    <row r="723" spans="1:4" s="171" customFormat="1" ht="15" customHeight="1">
      <c r="A723" s="172" t="s">
        <v>964</v>
      </c>
      <c r="B723" s="169">
        <v>102</v>
      </c>
      <c r="C723" s="169">
        <v>138</v>
      </c>
      <c r="D723" s="170"/>
    </row>
    <row r="724" spans="1:4" ht="15" customHeight="1">
      <c r="A724" s="133" t="s">
        <v>965</v>
      </c>
      <c r="B724" s="166">
        <v>102</v>
      </c>
      <c r="C724" s="166">
        <v>138</v>
      </c>
      <c r="D724" s="134"/>
    </row>
    <row r="725" spans="1:4" ht="15" customHeight="1">
      <c r="A725" s="133" t="s">
        <v>966</v>
      </c>
      <c r="B725" s="166"/>
      <c r="C725" s="166"/>
      <c r="D725" s="134"/>
    </row>
    <row r="726" spans="1:4" ht="15" customHeight="1">
      <c r="A726" s="133" t="s">
        <v>967</v>
      </c>
      <c r="B726" s="166"/>
      <c r="C726" s="166"/>
      <c r="D726" s="134"/>
    </row>
    <row r="727" spans="1:4" s="171" customFormat="1" ht="15" customHeight="1">
      <c r="A727" s="172" t="s">
        <v>968</v>
      </c>
      <c r="B727" s="169">
        <v>25</v>
      </c>
      <c r="C727" s="169">
        <v>35.7</v>
      </c>
      <c r="D727" s="170"/>
    </row>
    <row r="728" spans="1:4" ht="15" customHeight="1">
      <c r="A728" s="133" t="s">
        <v>969</v>
      </c>
      <c r="B728" s="166">
        <v>25</v>
      </c>
      <c r="C728" s="166">
        <v>35.7</v>
      </c>
      <c r="D728" s="134"/>
    </row>
    <row r="729" spans="1:4" ht="15" customHeight="1">
      <c r="A729" s="133" t="s">
        <v>970</v>
      </c>
      <c r="B729" s="166"/>
      <c r="C729" s="166"/>
      <c r="D729" s="134"/>
    </row>
    <row r="730" spans="1:4" ht="15" customHeight="1">
      <c r="A730" s="133" t="s">
        <v>971</v>
      </c>
      <c r="B730" s="166"/>
      <c r="C730" s="166"/>
      <c r="D730" s="134"/>
    </row>
    <row r="731" spans="1:4" ht="15" customHeight="1">
      <c r="A731" s="133" t="s">
        <v>972</v>
      </c>
      <c r="B731" s="166"/>
      <c r="C731" s="166"/>
      <c r="D731" s="134"/>
    </row>
    <row r="732" spans="1:4" ht="15" customHeight="1">
      <c r="A732" s="133" t="s">
        <v>973</v>
      </c>
      <c r="B732" s="166"/>
      <c r="C732" s="166"/>
      <c r="D732" s="134"/>
    </row>
    <row r="733" spans="1:4" ht="15" customHeight="1">
      <c r="A733" s="133" t="s">
        <v>974</v>
      </c>
      <c r="B733" s="166"/>
      <c r="C733" s="166"/>
      <c r="D733" s="134"/>
    </row>
    <row r="734" spans="1:4" ht="15" customHeight="1">
      <c r="A734" s="133" t="s">
        <v>975</v>
      </c>
      <c r="B734" s="166"/>
      <c r="C734" s="166"/>
      <c r="D734" s="134"/>
    </row>
    <row r="735" spans="1:4" ht="15" customHeight="1">
      <c r="A735" s="133" t="s">
        <v>976</v>
      </c>
      <c r="B735" s="166"/>
      <c r="C735" s="166"/>
      <c r="D735" s="134"/>
    </row>
    <row r="736" spans="1:4" ht="15" customHeight="1">
      <c r="A736" s="133" t="s">
        <v>977</v>
      </c>
      <c r="B736" s="166"/>
      <c r="C736" s="166"/>
      <c r="D736" s="134"/>
    </row>
    <row r="737" spans="1:4" ht="15" customHeight="1">
      <c r="A737" s="133" t="s">
        <v>978</v>
      </c>
      <c r="B737" s="166"/>
      <c r="C737" s="166"/>
      <c r="D737" s="134"/>
    </row>
    <row r="738" spans="1:4" ht="15" customHeight="1">
      <c r="A738" s="133" t="s">
        <v>979</v>
      </c>
      <c r="B738" s="166"/>
      <c r="C738" s="166"/>
      <c r="D738" s="134"/>
    </row>
    <row r="739" spans="1:4" ht="15" customHeight="1">
      <c r="A739" s="133" t="s">
        <v>980</v>
      </c>
      <c r="B739" s="166"/>
      <c r="C739" s="166"/>
      <c r="D739" s="134"/>
    </row>
    <row r="740" spans="1:4" ht="15" customHeight="1">
      <c r="A740" s="133" t="s">
        <v>981</v>
      </c>
      <c r="B740" s="166"/>
      <c r="C740" s="166"/>
      <c r="D740" s="134"/>
    </row>
    <row r="741" spans="1:4" s="171" customFormat="1" ht="15" customHeight="1">
      <c r="A741" s="172" t="s">
        <v>982</v>
      </c>
      <c r="B741" s="169">
        <v>53</v>
      </c>
      <c r="C741" s="169">
        <v>95</v>
      </c>
      <c r="D741" s="170"/>
    </row>
    <row r="742" spans="1:4" ht="15" customHeight="1">
      <c r="A742" s="133" t="s">
        <v>983</v>
      </c>
      <c r="B742" s="243">
        <v>53</v>
      </c>
      <c r="C742" s="166">
        <v>95</v>
      </c>
      <c r="D742" s="134"/>
    </row>
    <row r="743" spans="1:4" s="171" customFormat="1" ht="15" customHeight="1">
      <c r="A743" s="168" t="s">
        <v>1846</v>
      </c>
      <c r="B743" s="169">
        <v>4499</v>
      </c>
      <c r="C743" s="169">
        <v>4609.35</v>
      </c>
      <c r="D743" s="170"/>
    </row>
    <row r="744" spans="1:4" s="171" customFormat="1" ht="15" customHeight="1">
      <c r="A744" s="172" t="s">
        <v>984</v>
      </c>
      <c r="B744" s="169">
        <v>216</v>
      </c>
      <c r="C744" s="169">
        <v>305</v>
      </c>
      <c r="D744" s="170"/>
    </row>
    <row r="745" spans="1:4" ht="15" customHeight="1">
      <c r="A745" s="133" t="s">
        <v>985</v>
      </c>
      <c r="B745" s="166"/>
      <c r="C745" s="166"/>
      <c r="D745" s="134"/>
    </row>
    <row r="746" spans="1:4" ht="15" customHeight="1">
      <c r="A746" s="133" t="s">
        <v>986</v>
      </c>
      <c r="B746" s="166">
        <v>215</v>
      </c>
      <c r="C746" s="166">
        <v>300</v>
      </c>
      <c r="D746" s="134"/>
    </row>
    <row r="747" spans="1:4" s="177" customFormat="1" ht="15" customHeight="1">
      <c r="A747" s="189" t="s">
        <v>987</v>
      </c>
      <c r="B747" s="175"/>
      <c r="C747" s="175"/>
      <c r="D747" s="176"/>
    </row>
    <row r="748" spans="1:4" ht="15" customHeight="1">
      <c r="A748" s="133" t="s">
        <v>988</v>
      </c>
      <c r="B748" s="166">
        <v>1</v>
      </c>
      <c r="C748" s="166">
        <v>5</v>
      </c>
      <c r="D748" s="134"/>
    </row>
    <row r="749" spans="1:4" ht="15" customHeight="1">
      <c r="A749" s="133" t="s">
        <v>989</v>
      </c>
      <c r="B749" s="166"/>
      <c r="C749" s="166"/>
      <c r="D749" s="134"/>
    </row>
    <row r="750" spans="1:4" ht="15" customHeight="1">
      <c r="A750" s="133" t="s">
        <v>990</v>
      </c>
      <c r="B750" s="166"/>
      <c r="C750" s="166"/>
      <c r="D750" s="134"/>
    </row>
    <row r="751" spans="1:4" ht="15" customHeight="1">
      <c r="A751" s="133" t="s">
        <v>991</v>
      </c>
      <c r="B751" s="166"/>
      <c r="C751" s="166"/>
      <c r="D751" s="134"/>
    </row>
    <row r="752" spans="1:4" ht="15" customHeight="1">
      <c r="A752" s="133" t="s">
        <v>992</v>
      </c>
      <c r="B752" s="166"/>
      <c r="C752" s="166"/>
      <c r="D752" s="134"/>
    </row>
    <row r="753" spans="1:4" s="171" customFormat="1" ht="15" customHeight="1">
      <c r="A753" s="172" t="s">
        <v>993</v>
      </c>
      <c r="B753" s="169">
        <v>132</v>
      </c>
      <c r="C753" s="169"/>
      <c r="D753" s="170"/>
    </row>
    <row r="754" spans="1:4" ht="15" customHeight="1">
      <c r="A754" s="133" t="s">
        <v>994</v>
      </c>
      <c r="B754" s="166">
        <v>132</v>
      </c>
      <c r="C754" s="166"/>
      <c r="D754" s="134"/>
    </row>
    <row r="755" spans="1:4" ht="15" customHeight="1">
      <c r="A755" s="133" t="s">
        <v>995</v>
      </c>
      <c r="B755" s="166"/>
      <c r="C755" s="166"/>
      <c r="D755" s="134"/>
    </row>
    <row r="756" spans="1:4" ht="15" customHeight="1">
      <c r="A756" s="133" t="s">
        <v>996</v>
      </c>
      <c r="B756" s="166"/>
      <c r="C756" s="166"/>
      <c r="D756" s="134"/>
    </row>
    <row r="757" spans="1:4" s="171" customFormat="1" ht="15" customHeight="1">
      <c r="A757" s="172" t="s">
        <v>997</v>
      </c>
      <c r="B757" s="169">
        <v>818</v>
      </c>
      <c r="C757" s="169">
        <v>900</v>
      </c>
      <c r="D757" s="170"/>
    </row>
    <row r="758" spans="1:4" ht="15" customHeight="1">
      <c r="A758" s="133" t="s">
        <v>998</v>
      </c>
      <c r="B758" s="166">
        <v>342</v>
      </c>
      <c r="C758" s="166"/>
      <c r="D758" s="134"/>
    </row>
    <row r="759" spans="1:4" ht="15" customHeight="1">
      <c r="A759" s="133" t="s">
        <v>999</v>
      </c>
      <c r="B759" s="166">
        <v>476</v>
      </c>
      <c r="C759" s="166">
        <v>900</v>
      </c>
      <c r="D759" s="134"/>
    </row>
    <row r="760" spans="1:4" ht="15" customHeight="1">
      <c r="A760" s="133" t="s">
        <v>1000</v>
      </c>
      <c r="B760" s="166"/>
      <c r="C760" s="166"/>
      <c r="D760" s="134"/>
    </row>
    <row r="761" spans="1:4" ht="15" customHeight="1">
      <c r="A761" s="133" t="s">
        <v>1001</v>
      </c>
      <c r="B761" s="166"/>
      <c r="C761" s="166"/>
      <c r="D761" s="134"/>
    </row>
    <row r="762" spans="1:4" ht="15" customHeight="1">
      <c r="A762" s="133" t="s">
        <v>1002</v>
      </c>
      <c r="B762" s="166"/>
      <c r="C762" s="166"/>
      <c r="D762" s="134"/>
    </row>
    <row r="763" spans="1:4" ht="15" customHeight="1">
      <c r="A763" s="133" t="s">
        <v>1003</v>
      </c>
      <c r="B763" s="166"/>
      <c r="C763" s="166"/>
      <c r="D763" s="134"/>
    </row>
    <row r="764" spans="1:4" ht="15" customHeight="1">
      <c r="A764" s="133" t="s">
        <v>1004</v>
      </c>
      <c r="B764" s="166"/>
      <c r="C764" s="166"/>
      <c r="D764" s="134"/>
    </row>
    <row r="765" spans="1:4" s="171" customFormat="1" ht="15" customHeight="1">
      <c r="A765" s="172" t="s">
        <v>1005</v>
      </c>
      <c r="B765" s="169">
        <v>2670</v>
      </c>
      <c r="C765" s="169">
        <v>2721</v>
      </c>
      <c r="D765" s="170"/>
    </row>
    <row r="766" spans="1:4" ht="15" customHeight="1">
      <c r="A766" s="133" t="s">
        <v>1006</v>
      </c>
      <c r="B766" s="166"/>
      <c r="C766" s="166"/>
      <c r="D766" s="134"/>
    </row>
    <row r="767" spans="1:4" ht="15" customHeight="1">
      <c r="A767" s="133" t="s">
        <v>1007</v>
      </c>
      <c r="B767" s="166">
        <v>2670</v>
      </c>
      <c r="C767" s="166">
        <v>2721</v>
      </c>
      <c r="D767" s="134"/>
    </row>
    <row r="768" spans="1:4" ht="15" customHeight="1">
      <c r="A768" s="133" t="s">
        <v>1008</v>
      </c>
      <c r="B768" s="166"/>
      <c r="C768" s="166"/>
      <c r="D768" s="134"/>
    </row>
    <row r="769" spans="1:4" ht="15" customHeight="1">
      <c r="A769" s="133" t="s">
        <v>1009</v>
      </c>
      <c r="B769" s="166"/>
      <c r="C769" s="166"/>
      <c r="D769" s="134"/>
    </row>
    <row r="770" spans="1:4" ht="15" customHeight="1">
      <c r="A770" s="133" t="s">
        <v>1010</v>
      </c>
      <c r="B770" s="166"/>
      <c r="C770" s="166"/>
      <c r="D770" s="134"/>
    </row>
    <row r="771" spans="1:4" ht="15" customHeight="1">
      <c r="A771" s="133" t="s">
        <v>1011</v>
      </c>
      <c r="B771" s="166"/>
      <c r="C771" s="166"/>
      <c r="D771" s="134"/>
    </row>
    <row r="772" spans="1:4" ht="15" customHeight="1">
      <c r="A772" s="133" t="s">
        <v>1012</v>
      </c>
      <c r="B772" s="166"/>
      <c r="C772" s="166"/>
      <c r="D772" s="134"/>
    </row>
    <row r="773" spans="1:4" ht="15" customHeight="1">
      <c r="A773" s="133" t="s">
        <v>1013</v>
      </c>
      <c r="B773" s="166"/>
      <c r="C773" s="166"/>
      <c r="D773" s="134"/>
    </row>
    <row r="774" spans="1:4" ht="15" customHeight="1">
      <c r="A774" s="133" t="s">
        <v>1014</v>
      </c>
      <c r="B774" s="166"/>
      <c r="C774" s="166"/>
      <c r="D774" s="134"/>
    </row>
    <row r="775" spans="1:4" ht="15" customHeight="1">
      <c r="A775" s="133" t="s">
        <v>1015</v>
      </c>
      <c r="B775" s="166"/>
      <c r="C775" s="166"/>
      <c r="D775" s="134"/>
    </row>
    <row r="776" spans="1:4" ht="15" customHeight="1">
      <c r="A776" s="133" t="s">
        <v>1016</v>
      </c>
      <c r="B776" s="166"/>
      <c r="C776" s="166"/>
      <c r="D776" s="134"/>
    </row>
    <row r="777" spans="1:4" ht="15" customHeight="1">
      <c r="A777" s="133" t="s">
        <v>1017</v>
      </c>
      <c r="B777" s="166"/>
      <c r="C777" s="166"/>
      <c r="D777" s="134"/>
    </row>
    <row r="778" spans="1:4" s="171" customFormat="1" ht="15" customHeight="1">
      <c r="A778" s="172" t="s">
        <v>1018</v>
      </c>
      <c r="B778" s="169">
        <v>122</v>
      </c>
      <c r="C778" s="169"/>
      <c r="D778" s="170"/>
    </row>
    <row r="779" spans="1:4" s="171" customFormat="1" ht="15" customHeight="1">
      <c r="A779" s="172" t="s">
        <v>1019</v>
      </c>
      <c r="B779" s="169">
        <v>122</v>
      </c>
      <c r="C779" s="169"/>
      <c r="D779" s="170"/>
    </row>
    <row r="780" spans="1:4" ht="15" customHeight="1">
      <c r="A780" s="133" t="s">
        <v>1020</v>
      </c>
      <c r="B780" s="166"/>
      <c r="C780" s="166"/>
      <c r="D780" s="134"/>
    </row>
    <row r="781" spans="1:4" ht="15" customHeight="1">
      <c r="A781" s="133" t="s">
        <v>1021</v>
      </c>
      <c r="B781" s="166"/>
      <c r="C781" s="166"/>
      <c r="D781" s="134"/>
    </row>
    <row r="782" spans="1:4" ht="15" customHeight="1">
      <c r="A782" s="133" t="s">
        <v>1022</v>
      </c>
      <c r="B782" s="166"/>
      <c r="C782" s="166"/>
      <c r="D782" s="134"/>
    </row>
    <row r="783" spans="1:4" ht="15" customHeight="1">
      <c r="A783" s="133" t="s">
        <v>1023</v>
      </c>
      <c r="B783" s="166"/>
      <c r="C783" s="166"/>
      <c r="D783" s="134"/>
    </row>
    <row r="784" spans="1:4" ht="15" customHeight="1">
      <c r="A784" s="133" t="s">
        <v>1024</v>
      </c>
      <c r="B784" s="166"/>
      <c r="C784" s="166"/>
      <c r="D784" s="134"/>
    </row>
    <row r="785" spans="1:4" ht="15" customHeight="1">
      <c r="A785" s="133" t="s">
        <v>1025</v>
      </c>
      <c r="B785" s="166"/>
      <c r="C785" s="166"/>
      <c r="D785" s="134"/>
    </row>
    <row r="786" spans="1:4" ht="15" customHeight="1">
      <c r="A786" s="133" t="s">
        <v>1026</v>
      </c>
      <c r="B786" s="166"/>
      <c r="C786" s="166"/>
      <c r="D786" s="134"/>
    </row>
    <row r="787" spans="1:4" ht="15" customHeight="1">
      <c r="A787" s="133" t="s">
        <v>1027</v>
      </c>
      <c r="B787" s="166"/>
      <c r="C787" s="166"/>
      <c r="D787" s="134"/>
    </row>
    <row r="788" spans="1:4" ht="15" customHeight="1">
      <c r="A788" s="133" t="s">
        <v>1028</v>
      </c>
      <c r="B788" s="166"/>
      <c r="C788" s="166"/>
      <c r="D788" s="134"/>
    </row>
    <row r="789" spans="1:4" ht="15" customHeight="1">
      <c r="A789" s="133" t="s">
        <v>1029</v>
      </c>
      <c r="B789" s="166"/>
      <c r="C789" s="166"/>
      <c r="D789" s="134"/>
    </row>
    <row r="790" spans="1:4" ht="15" customHeight="1">
      <c r="A790" s="133" t="s">
        <v>1030</v>
      </c>
      <c r="B790" s="166"/>
      <c r="C790" s="166"/>
      <c r="D790" s="134"/>
    </row>
    <row r="791" spans="1:4" ht="15" customHeight="1">
      <c r="A791" s="133" t="s">
        <v>1031</v>
      </c>
      <c r="B791" s="166"/>
      <c r="C791" s="166"/>
      <c r="D791" s="134"/>
    </row>
    <row r="792" spans="1:4" s="171" customFormat="1" ht="15" customHeight="1">
      <c r="A792" s="172" t="s">
        <v>1032</v>
      </c>
      <c r="B792" s="169">
        <v>1</v>
      </c>
      <c r="C792" s="169">
        <v>5</v>
      </c>
      <c r="D792" s="170"/>
    </row>
    <row r="793" spans="1:4" ht="15" customHeight="1">
      <c r="A793" s="133" t="s">
        <v>1033</v>
      </c>
      <c r="B793" s="166">
        <v>1</v>
      </c>
      <c r="C793" s="166">
        <v>5</v>
      </c>
      <c r="D793" s="134"/>
    </row>
    <row r="794" spans="1:4" s="171" customFormat="1" ht="15" customHeight="1">
      <c r="A794" s="172" t="s">
        <v>1034</v>
      </c>
      <c r="B794" s="169">
        <v>540</v>
      </c>
      <c r="C794" s="169">
        <v>678.35</v>
      </c>
      <c r="D794" s="170"/>
    </row>
    <row r="795" spans="1:4" ht="15" customHeight="1">
      <c r="A795" s="133" t="s">
        <v>1035</v>
      </c>
      <c r="B795" s="166"/>
      <c r="C795" s="166"/>
      <c r="D795" s="134"/>
    </row>
    <row r="796" spans="1:4" ht="15" customHeight="1">
      <c r="A796" s="133" t="s">
        <v>1036</v>
      </c>
      <c r="B796" s="166"/>
      <c r="C796" s="166"/>
      <c r="D796" s="134"/>
    </row>
    <row r="797" spans="1:4" ht="15" customHeight="1">
      <c r="A797" s="133" t="s">
        <v>1037</v>
      </c>
      <c r="B797" s="166">
        <v>540</v>
      </c>
      <c r="C797" s="166">
        <v>678.35</v>
      </c>
      <c r="D797" s="134"/>
    </row>
    <row r="798" spans="1:4" ht="15" customHeight="1">
      <c r="A798" s="133" t="s">
        <v>1038</v>
      </c>
      <c r="B798" s="166"/>
      <c r="C798" s="166"/>
      <c r="D798" s="134"/>
    </row>
    <row r="799" spans="1:4" ht="15" customHeight="1">
      <c r="A799" s="133" t="s">
        <v>1039</v>
      </c>
      <c r="B799" s="166"/>
      <c r="C799" s="166"/>
      <c r="D799" s="134"/>
    </row>
    <row r="800" spans="1:4" ht="15" customHeight="1">
      <c r="A800" s="133" t="s">
        <v>1040</v>
      </c>
      <c r="B800" s="166"/>
      <c r="C800" s="166"/>
      <c r="D800" s="134"/>
    </row>
    <row r="801" spans="1:4" ht="15" customHeight="1">
      <c r="A801" s="133" t="s">
        <v>1041</v>
      </c>
      <c r="B801" s="166"/>
      <c r="C801" s="166"/>
      <c r="D801" s="134"/>
    </row>
    <row r="802" spans="1:4" ht="15" customHeight="1">
      <c r="A802" s="133" t="s">
        <v>1042</v>
      </c>
      <c r="B802" s="166"/>
      <c r="C802" s="166"/>
      <c r="D802" s="134"/>
    </row>
    <row r="803" spans="1:4" ht="15" customHeight="1">
      <c r="A803" s="133" t="s">
        <v>1043</v>
      </c>
      <c r="B803" s="166"/>
      <c r="C803" s="166"/>
      <c r="D803" s="134"/>
    </row>
    <row r="804" spans="1:4" ht="15" customHeight="1">
      <c r="A804" s="133" t="s">
        <v>1044</v>
      </c>
      <c r="B804" s="166"/>
      <c r="C804" s="166"/>
      <c r="D804" s="134"/>
    </row>
    <row r="805" spans="1:4" ht="15" customHeight="1">
      <c r="A805" s="133" t="s">
        <v>1045</v>
      </c>
      <c r="B805" s="166"/>
      <c r="C805" s="166"/>
      <c r="D805" s="134"/>
    </row>
    <row r="806" spans="1:4" ht="15" customHeight="1">
      <c r="A806" s="133" t="s">
        <v>1046</v>
      </c>
      <c r="B806" s="166"/>
      <c r="C806" s="166"/>
      <c r="D806" s="134"/>
    </row>
    <row r="807" spans="1:4" ht="15" customHeight="1">
      <c r="A807" s="133" t="s">
        <v>1047</v>
      </c>
      <c r="B807" s="166"/>
      <c r="C807" s="166"/>
      <c r="D807" s="134"/>
    </row>
    <row r="808" spans="1:4" ht="15" customHeight="1">
      <c r="A808" s="133" t="s">
        <v>1048</v>
      </c>
      <c r="B808" s="166"/>
      <c r="C808" s="166"/>
      <c r="D808" s="134"/>
    </row>
    <row r="809" spans="1:4" ht="15" customHeight="1">
      <c r="A809" s="133" t="s">
        <v>1049</v>
      </c>
      <c r="B809" s="166"/>
      <c r="C809" s="166"/>
      <c r="D809" s="134"/>
    </row>
    <row r="810" spans="1:4" ht="15" customHeight="1">
      <c r="A810" s="133" t="s">
        <v>1050</v>
      </c>
      <c r="B810" s="166"/>
      <c r="C810" s="166"/>
      <c r="D810" s="134"/>
    </row>
    <row r="811" spans="1:4" ht="15" customHeight="1">
      <c r="A811" s="133" t="s">
        <v>1051</v>
      </c>
      <c r="B811" s="166"/>
      <c r="C811" s="166"/>
      <c r="D811" s="134"/>
    </row>
    <row r="812" spans="1:4" ht="15" customHeight="1">
      <c r="A812" s="133" t="s">
        <v>1052</v>
      </c>
      <c r="B812" s="166"/>
      <c r="C812" s="166"/>
      <c r="D812" s="134"/>
    </row>
    <row r="813" spans="1:4" ht="15" customHeight="1">
      <c r="A813" s="133" t="s">
        <v>1053</v>
      </c>
      <c r="B813" s="166"/>
      <c r="C813" s="166"/>
      <c r="D813" s="134"/>
    </row>
    <row r="814" spans="1:4" ht="15" customHeight="1">
      <c r="A814" s="133" t="s">
        <v>1054</v>
      </c>
      <c r="B814" s="166"/>
      <c r="C814" s="166"/>
      <c r="D814" s="134"/>
    </row>
    <row r="815" spans="1:4" ht="15" customHeight="1">
      <c r="A815" s="133" t="s">
        <v>1055</v>
      </c>
      <c r="B815" s="166"/>
      <c r="C815" s="166"/>
      <c r="D815" s="134"/>
    </row>
    <row r="816" spans="1:4" ht="15" customHeight="1">
      <c r="A816" s="133" t="s">
        <v>1056</v>
      </c>
      <c r="B816" s="166"/>
      <c r="C816" s="166"/>
      <c r="D816" s="134"/>
    </row>
    <row r="817" spans="1:4" ht="15" customHeight="1">
      <c r="A817" s="133" t="s">
        <v>1057</v>
      </c>
      <c r="B817" s="166"/>
      <c r="C817" s="166"/>
      <c r="D817" s="134"/>
    </row>
    <row r="818" spans="1:4" ht="15" customHeight="1">
      <c r="A818" s="133" t="s">
        <v>1058</v>
      </c>
      <c r="B818" s="166"/>
      <c r="C818" s="166"/>
      <c r="D818" s="134"/>
    </row>
    <row r="819" spans="1:4" ht="15" customHeight="1">
      <c r="A819" s="133" t="s">
        <v>1059</v>
      </c>
      <c r="B819" s="166"/>
      <c r="C819" s="166"/>
      <c r="D819" s="134"/>
    </row>
    <row r="820" spans="1:4" ht="15" customHeight="1">
      <c r="A820" s="133" t="s">
        <v>1060</v>
      </c>
      <c r="B820" s="166"/>
      <c r="C820" s="166"/>
      <c r="D820" s="134"/>
    </row>
    <row r="821" spans="1:4" s="171" customFormat="1" ht="15" customHeight="1">
      <c r="A821" s="168" t="s">
        <v>1847</v>
      </c>
      <c r="B821" s="169">
        <v>14803</v>
      </c>
      <c r="C821" s="169">
        <f>21726.2528307+1506+10000+806+422-1000-10000+1500+4000+15937</f>
        <v>44897.2528307</v>
      </c>
      <c r="D821" s="170"/>
    </row>
    <row r="822" spans="1:4" s="171" customFormat="1" ht="15" customHeight="1">
      <c r="A822" s="172" t="s">
        <v>1061</v>
      </c>
      <c r="B822" s="169">
        <v>1796</v>
      </c>
      <c r="C822" s="169">
        <v>3397.9879306999997</v>
      </c>
      <c r="D822" s="170"/>
    </row>
    <row r="823" spans="1:4" ht="15" customHeight="1">
      <c r="A823" s="133" t="s">
        <v>1062</v>
      </c>
      <c r="B823" s="166">
        <v>1092</v>
      </c>
      <c r="C823" s="166">
        <v>1111.3579307</v>
      </c>
      <c r="D823" s="134"/>
    </row>
    <row r="824" spans="1:4" ht="15" customHeight="1">
      <c r="A824" s="133" t="s">
        <v>1063</v>
      </c>
      <c r="B824" s="166">
        <v>316</v>
      </c>
      <c r="C824" s="166">
        <v>1220.86</v>
      </c>
      <c r="D824" s="134"/>
    </row>
    <row r="825" spans="1:4" ht="15" customHeight="1">
      <c r="A825" s="133" t="s">
        <v>1064</v>
      </c>
      <c r="B825" s="166"/>
      <c r="C825" s="166"/>
      <c r="D825" s="134"/>
    </row>
    <row r="826" spans="1:4" ht="15" customHeight="1">
      <c r="A826" s="133" t="s">
        <v>1065</v>
      </c>
      <c r="B826" s="166">
        <v>32</v>
      </c>
      <c r="C826" s="166">
        <v>106</v>
      </c>
      <c r="D826" s="134"/>
    </row>
    <row r="827" spans="1:4" ht="15" customHeight="1">
      <c r="A827" s="133" t="s">
        <v>1066</v>
      </c>
      <c r="B827" s="166"/>
      <c r="C827" s="166"/>
      <c r="D827" s="134"/>
    </row>
    <row r="828" spans="1:4" ht="15" customHeight="1">
      <c r="A828" s="133" t="s">
        <v>1067</v>
      </c>
      <c r="B828" s="166"/>
      <c r="C828" s="166"/>
      <c r="D828" s="134"/>
    </row>
    <row r="829" spans="1:4" ht="15" customHeight="1">
      <c r="A829" s="133" t="s">
        <v>1068</v>
      </c>
      <c r="B829" s="166">
        <v>10</v>
      </c>
      <c r="C829" s="166">
        <v>14</v>
      </c>
      <c r="D829" s="134"/>
    </row>
    <row r="830" spans="1:4" ht="15" customHeight="1">
      <c r="A830" s="133" t="s">
        <v>1069</v>
      </c>
      <c r="B830" s="166">
        <v>207</v>
      </c>
      <c r="C830" s="166">
        <v>945.77</v>
      </c>
      <c r="D830" s="134"/>
    </row>
    <row r="831" spans="1:4" ht="15" customHeight="1">
      <c r="A831" s="133" t="s">
        <v>1070</v>
      </c>
      <c r="B831" s="166"/>
      <c r="C831" s="166"/>
      <c r="D831" s="134"/>
    </row>
    <row r="832" spans="1:4" ht="15" customHeight="1">
      <c r="A832" s="133" t="s">
        <v>1071</v>
      </c>
      <c r="B832" s="166">
        <v>140</v>
      </c>
      <c r="C832" s="166"/>
      <c r="D832" s="134"/>
    </row>
    <row r="833" spans="1:4" s="171" customFormat="1" ht="15" customHeight="1">
      <c r="A833" s="172" t="s">
        <v>1072</v>
      </c>
      <c r="B833" s="169">
        <v>10</v>
      </c>
      <c r="C833" s="169">
        <v>120</v>
      </c>
      <c r="D833" s="170"/>
    </row>
    <row r="834" spans="1:4" ht="15" customHeight="1">
      <c r="A834" s="133" t="s">
        <v>1073</v>
      </c>
      <c r="B834" s="166">
        <v>10</v>
      </c>
      <c r="C834" s="166">
        <v>120</v>
      </c>
      <c r="D834" s="134"/>
    </row>
    <row r="835" spans="1:4" s="171" customFormat="1" ht="15" customHeight="1">
      <c r="A835" s="172" t="s">
        <v>1074</v>
      </c>
      <c r="B835" s="169">
        <v>10585</v>
      </c>
      <c r="C835" s="166">
        <f>12405+1506+10000+806+422-1000-10000+1500+4000+15937</f>
        <v>35576</v>
      </c>
      <c r="D835" s="170"/>
    </row>
    <row r="836" spans="1:4" ht="15" customHeight="1">
      <c r="A836" s="133" t="s">
        <v>1075</v>
      </c>
      <c r="B836" s="166">
        <v>10526</v>
      </c>
      <c r="C836" s="166">
        <f>12405+1506+10000+806+422-1000-10000+1500+4000+15937</f>
        <v>35576</v>
      </c>
      <c r="D836" s="134"/>
    </row>
    <row r="837" spans="1:4" ht="15" customHeight="1">
      <c r="A837" s="133" t="s">
        <v>1076</v>
      </c>
      <c r="B837" s="166">
        <v>59</v>
      </c>
      <c r="C837" s="166"/>
      <c r="D837" s="134"/>
    </row>
    <row r="838" spans="1:4" s="171" customFormat="1" ht="15" customHeight="1">
      <c r="A838" s="172" t="s">
        <v>1077</v>
      </c>
      <c r="B838" s="169">
        <v>2412</v>
      </c>
      <c r="C838" s="169">
        <v>5803.2649</v>
      </c>
      <c r="D838" s="170"/>
    </row>
    <row r="839" spans="1:4" ht="15" customHeight="1">
      <c r="A839" s="133" t="s">
        <v>1078</v>
      </c>
      <c r="B839" s="166">
        <v>2412</v>
      </c>
      <c r="C839" s="166">
        <v>5803.2649</v>
      </c>
      <c r="D839" s="134"/>
    </row>
    <row r="840" spans="1:4" ht="15" customHeight="1">
      <c r="A840" s="133" t="s">
        <v>1079</v>
      </c>
      <c r="B840" s="166"/>
      <c r="C840" s="166"/>
      <c r="D840" s="134"/>
    </row>
    <row r="841" spans="1:4" ht="15" customHeight="1">
      <c r="A841" s="133" t="s">
        <v>1080</v>
      </c>
      <c r="B841" s="166"/>
      <c r="C841" s="166"/>
      <c r="D841" s="134"/>
    </row>
    <row r="842" spans="1:4" ht="15" customHeight="1">
      <c r="A842" s="133" t="s">
        <v>1081</v>
      </c>
      <c r="B842" s="166"/>
      <c r="C842" s="166"/>
      <c r="D842" s="134"/>
    </row>
    <row r="843" spans="1:4" ht="15" customHeight="1">
      <c r="A843" s="133" t="s">
        <v>1082</v>
      </c>
      <c r="B843" s="166"/>
      <c r="C843" s="166"/>
      <c r="D843" s="134"/>
    </row>
    <row r="844" spans="1:4" s="171" customFormat="1" ht="15" customHeight="1">
      <c r="A844" s="168" t="s">
        <v>1848</v>
      </c>
      <c r="B844" s="169">
        <v>2811</v>
      </c>
      <c r="C844" s="169">
        <f>3060.3033887-422</f>
        <v>2638.3033887</v>
      </c>
      <c r="D844" s="170"/>
    </row>
    <row r="845" spans="1:4" s="171" customFormat="1" ht="15" customHeight="1">
      <c r="A845" s="172" t="s">
        <v>1083</v>
      </c>
      <c r="B845" s="169">
        <v>895</v>
      </c>
      <c r="C845" s="169">
        <f>1918.1033887-422</f>
        <v>1496.1033887</v>
      </c>
      <c r="D845" s="170"/>
    </row>
    <row r="846" spans="1:4" ht="15" customHeight="1">
      <c r="A846" s="133" t="s">
        <v>1084</v>
      </c>
      <c r="B846" s="166"/>
      <c r="C846" s="166">
        <v>150</v>
      </c>
      <c r="D846" s="134"/>
    </row>
    <row r="847" spans="1:4" ht="15" customHeight="1">
      <c r="A847" s="133" t="s">
        <v>1085</v>
      </c>
      <c r="B847" s="166">
        <v>4</v>
      </c>
      <c r="C847" s="166">
        <v>16</v>
      </c>
      <c r="D847" s="134"/>
    </row>
    <row r="848" spans="1:4" ht="15" customHeight="1">
      <c r="A848" s="133" t="s">
        <v>1086</v>
      </c>
      <c r="B848" s="166"/>
      <c r="C848" s="166"/>
      <c r="D848" s="134"/>
    </row>
    <row r="849" spans="1:4" ht="15" customHeight="1">
      <c r="A849" s="133" t="s">
        <v>1087</v>
      </c>
      <c r="B849" s="166">
        <v>497</v>
      </c>
      <c r="C849" s="166">
        <v>268.7033887</v>
      </c>
      <c r="D849" s="134"/>
    </row>
    <row r="850" spans="1:4" ht="15" customHeight="1">
      <c r="A850" s="133" t="s">
        <v>1088</v>
      </c>
      <c r="B850" s="166"/>
      <c r="C850" s="166"/>
      <c r="D850" s="134"/>
    </row>
    <row r="851" spans="1:4" ht="15" customHeight="1">
      <c r="A851" s="133" t="s">
        <v>1089</v>
      </c>
      <c r="B851" s="166">
        <v>14</v>
      </c>
      <c r="C851" s="166">
        <v>14.2</v>
      </c>
      <c r="D851" s="134"/>
    </row>
    <row r="852" spans="1:4" ht="15" customHeight="1">
      <c r="A852" s="133" t="s">
        <v>1090</v>
      </c>
      <c r="B852" s="166">
        <v>212</v>
      </c>
      <c r="C852" s="166">
        <v>196.5</v>
      </c>
      <c r="D852" s="134"/>
    </row>
    <row r="853" spans="1:4" ht="15" customHeight="1">
      <c r="A853" s="133" t="s">
        <v>1091</v>
      </c>
      <c r="B853" s="166">
        <v>2</v>
      </c>
      <c r="C853" s="166"/>
      <c r="D853" s="134"/>
    </row>
    <row r="854" spans="1:4" ht="15" customHeight="1">
      <c r="A854" s="133" t="s">
        <v>1092</v>
      </c>
      <c r="B854" s="166"/>
      <c r="C854" s="166"/>
      <c r="D854" s="134"/>
    </row>
    <row r="855" spans="1:4" ht="15" customHeight="1">
      <c r="A855" s="133" t="s">
        <v>1093</v>
      </c>
      <c r="B855" s="166"/>
      <c r="C855" s="166"/>
      <c r="D855" s="134"/>
    </row>
    <row r="856" spans="1:4" ht="15" customHeight="1">
      <c r="A856" s="133" t="s">
        <v>1094</v>
      </c>
      <c r="B856" s="166"/>
      <c r="C856" s="166">
        <v>128</v>
      </c>
      <c r="D856" s="134"/>
    </row>
    <row r="857" spans="1:4" ht="15" customHeight="1">
      <c r="A857" s="133" t="s">
        <v>1095</v>
      </c>
      <c r="B857" s="166"/>
      <c r="C857" s="166"/>
      <c r="D857" s="134"/>
    </row>
    <row r="858" spans="1:4" ht="15" customHeight="1">
      <c r="A858" s="133" t="s">
        <v>1096</v>
      </c>
      <c r="B858" s="166">
        <v>1</v>
      </c>
      <c r="C858" s="166">
        <v>3</v>
      </c>
      <c r="D858" s="134"/>
    </row>
    <row r="859" spans="1:4" ht="15" customHeight="1">
      <c r="A859" s="133" t="s">
        <v>1097</v>
      </c>
      <c r="B859" s="166"/>
      <c r="C859" s="166"/>
      <c r="D859" s="134"/>
    </row>
    <row r="860" spans="1:4" ht="15" customHeight="1">
      <c r="A860" s="133" t="s">
        <v>1098</v>
      </c>
      <c r="B860" s="166"/>
      <c r="C860" s="166"/>
      <c r="D860" s="134"/>
    </row>
    <row r="861" spans="1:4" ht="15" customHeight="1">
      <c r="A861" s="133" t="s">
        <v>1099</v>
      </c>
      <c r="B861" s="166"/>
      <c r="C861" s="166">
        <f>550-422</f>
        <v>128</v>
      </c>
      <c r="D861" s="134"/>
    </row>
    <row r="862" spans="1:4" ht="15" customHeight="1">
      <c r="A862" s="133" t="s">
        <v>1100</v>
      </c>
      <c r="B862" s="166"/>
      <c r="C862" s="166"/>
      <c r="D862" s="134"/>
    </row>
    <row r="863" spans="1:4" ht="15" customHeight="1">
      <c r="A863" s="133" t="s">
        <v>1101</v>
      </c>
      <c r="B863" s="166"/>
      <c r="C863" s="166"/>
      <c r="D863" s="134"/>
    </row>
    <row r="864" spans="1:4" ht="15" customHeight="1">
      <c r="A864" s="133" t="s">
        <v>1102</v>
      </c>
      <c r="B864" s="166"/>
      <c r="C864" s="166"/>
      <c r="D864" s="134"/>
    </row>
    <row r="865" spans="1:4" ht="15" customHeight="1">
      <c r="A865" s="133" t="s">
        <v>1103</v>
      </c>
      <c r="B865" s="166"/>
      <c r="C865" s="166"/>
      <c r="D865" s="134"/>
    </row>
    <row r="866" spans="1:4" ht="15" customHeight="1">
      <c r="A866" s="133" t="s">
        <v>1104</v>
      </c>
      <c r="B866" s="166">
        <v>148</v>
      </c>
      <c r="C866" s="166"/>
      <c r="D866" s="134"/>
    </row>
    <row r="867" spans="1:4" ht="15" customHeight="1">
      <c r="A867" s="133" t="s">
        <v>1105</v>
      </c>
      <c r="B867" s="166"/>
      <c r="C867" s="166"/>
      <c r="D867" s="134"/>
    </row>
    <row r="868" spans="1:4" ht="15" customHeight="1">
      <c r="A868" s="133" t="s">
        <v>1106</v>
      </c>
      <c r="B868" s="166"/>
      <c r="C868" s="166">
        <v>8.3</v>
      </c>
      <c r="D868" s="134"/>
    </row>
    <row r="869" spans="1:4" ht="15" customHeight="1">
      <c r="A869" s="133" t="s">
        <v>1107</v>
      </c>
      <c r="B869" s="166">
        <v>16</v>
      </c>
      <c r="C869" s="166">
        <v>583.4</v>
      </c>
      <c r="D869" s="134"/>
    </row>
    <row r="870" spans="1:4" s="171" customFormat="1" ht="15" customHeight="1">
      <c r="A870" s="172" t="s">
        <v>1108</v>
      </c>
      <c r="B870" s="169">
        <v>775</v>
      </c>
      <c r="C870" s="169">
        <v>864.4</v>
      </c>
      <c r="D870" s="170"/>
    </row>
    <row r="871" spans="1:4" ht="15" customHeight="1">
      <c r="A871" s="133" t="s">
        <v>1109</v>
      </c>
      <c r="B871" s="166"/>
      <c r="C871" s="166"/>
      <c r="D871" s="134"/>
    </row>
    <row r="872" spans="1:4" ht="15" customHeight="1">
      <c r="A872" s="133" t="s">
        <v>1110</v>
      </c>
      <c r="B872" s="166">
        <v>196</v>
      </c>
      <c r="C872" s="166">
        <v>555</v>
      </c>
      <c r="D872" s="134"/>
    </row>
    <row r="873" spans="1:4" ht="15" customHeight="1">
      <c r="A873" s="133" t="s">
        <v>1111</v>
      </c>
      <c r="B873" s="166"/>
      <c r="C873" s="166"/>
      <c r="D873" s="134"/>
    </row>
    <row r="874" spans="1:4" ht="15" customHeight="1">
      <c r="A874" s="133" t="s">
        <v>1112</v>
      </c>
      <c r="B874" s="166">
        <v>202</v>
      </c>
      <c r="C874" s="166">
        <v>123.4</v>
      </c>
      <c r="D874" s="134"/>
    </row>
    <row r="875" spans="1:4" ht="15" customHeight="1">
      <c r="A875" s="133" t="s">
        <v>1113</v>
      </c>
      <c r="B875" s="166">
        <v>114</v>
      </c>
      <c r="C875" s="166"/>
      <c r="D875" s="134"/>
    </row>
    <row r="876" spans="1:4" ht="15" customHeight="1">
      <c r="A876" s="133" t="s">
        <v>1114</v>
      </c>
      <c r="B876" s="166"/>
      <c r="C876" s="166"/>
      <c r="D876" s="134"/>
    </row>
    <row r="877" spans="1:4" ht="15" customHeight="1">
      <c r="A877" s="133" t="s">
        <v>1115</v>
      </c>
      <c r="B877" s="166"/>
      <c r="C877" s="166"/>
      <c r="D877" s="134"/>
    </row>
    <row r="878" spans="1:4" ht="15" customHeight="1">
      <c r="A878" s="133" t="s">
        <v>1116</v>
      </c>
      <c r="B878" s="166">
        <v>134</v>
      </c>
      <c r="C878" s="166">
        <v>58</v>
      </c>
      <c r="D878" s="134"/>
    </row>
    <row r="879" spans="1:4" ht="15" customHeight="1">
      <c r="A879" s="133" t="s">
        <v>1117</v>
      </c>
      <c r="B879" s="166"/>
      <c r="C879" s="166"/>
      <c r="D879" s="134"/>
    </row>
    <row r="880" spans="1:4" ht="15" customHeight="1">
      <c r="A880" s="133" t="s">
        <v>1118</v>
      </c>
      <c r="B880" s="166"/>
      <c r="C880" s="166"/>
      <c r="D880" s="134"/>
    </row>
    <row r="881" spans="1:4" ht="15" customHeight="1">
      <c r="A881" s="133" t="s">
        <v>1119</v>
      </c>
      <c r="B881" s="166"/>
      <c r="C881" s="166"/>
      <c r="D881" s="134"/>
    </row>
    <row r="882" spans="1:4" ht="15" customHeight="1">
      <c r="A882" s="133" t="s">
        <v>1120</v>
      </c>
      <c r="B882" s="166"/>
      <c r="C882" s="166"/>
      <c r="D882" s="134"/>
    </row>
    <row r="883" spans="1:4" ht="15" customHeight="1">
      <c r="A883" s="133" t="s">
        <v>1121</v>
      </c>
      <c r="B883" s="166"/>
      <c r="C883" s="166"/>
      <c r="D883" s="134"/>
    </row>
    <row r="884" spans="1:4" ht="15" customHeight="1">
      <c r="A884" s="133" t="s">
        <v>1122</v>
      </c>
      <c r="B884" s="166"/>
      <c r="C884" s="166"/>
      <c r="D884" s="134"/>
    </row>
    <row r="885" spans="1:4" ht="15" customHeight="1">
      <c r="A885" s="133" t="s">
        <v>1123</v>
      </c>
      <c r="B885" s="166"/>
      <c r="C885" s="166"/>
      <c r="D885" s="134"/>
    </row>
    <row r="886" spans="1:4" ht="15" customHeight="1">
      <c r="A886" s="133" t="s">
        <v>1124</v>
      </c>
      <c r="B886" s="166"/>
      <c r="C886" s="166"/>
      <c r="D886" s="134"/>
    </row>
    <row r="887" spans="1:4" ht="15" customHeight="1">
      <c r="A887" s="133" t="s">
        <v>1125</v>
      </c>
      <c r="B887" s="166"/>
      <c r="C887" s="166"/>
      <c r="D887" s="134"/>
    </row>
    <row r="888" spans="1:4" ht="15" customHeight="1">
      <c r="A888" s="133" t="s">
        <v>1126</v>
      </c>
      <c r="B888" s="166"/>
      <c r="C888" s="166"/>
      <c r="D888" s="134"/>
    </row>
    <row r="889" spans="1:4" ht="15" customHeight="1">
      <c r="A889" s="133" t="s">
        <v>1127</v>
      </c>
      <c r="B889" s="166"/>
      <c r="C889" s="166"/>
      <c r="D889" s="134"/>
    </row>
    <row r="890" spans="1:4" ht="15" customHeight="1">
      <c r="A890" s="133" t="s">
        <v>1128</v>
      </c>
      <c r="B890" s="166">
        <v>121</v>
      </c>
      <c r="C890" s="166">
        <v>98</v>
      </c>
      <c r="D890" s="134"/>
    </row>
    <row r="891" spans="1:4" ht="15" customHeight="1">
      <c r="A891" s="133" t="s">
        <v>1129</v>
      </c>
      <c r="B891" s="166"/>
      <c r="C891" s="166"/>
      <c r="D891" s="134"/>
    </row>
    <row r="892" spans="1:4" ht="15" customHeight="1">
      <c r="A892" s="133" t="s">
        <v>1130</v>
      </c>
      <c r="B892" s="166"/>
      <c r="C892" s="166"/>
      <c r="D892" s="134"/>
    </row>
    <row r="893" spans="1:4" ht="15" customHeight="1">
      <c r="A893" s="133" t="s">
        <v>1131</v>
      </c>
      <c r="B893" s="166"/>
      <c r="C893" s="166"/>
      <c r="D893" s="134"/>
    </row>
    <row r="894" spans="1:4" ht="15" customHeight="1">
      <c r="A894" s="133" t="s">
        <v>1132</v>
      </c>
      <c r="B894" s="166">
        <v>8</v>
      </c>
      <c r="C894" s="166">
        <v>30</v>
      </c>
      <c r="D894" s="134"/>
    </row>
    <row r="895" spans="1:4" s="171" customFormat="1" ht="15" customHeight="1">
      <c r="A895" s="172" t="s">
        <v>1133</v>
      </c>
      <c r="B895" s="169">
        <v>592</v>
      </c>
      <c r="C895" s="169">
        <v>112</v>
      </c>
      <c r="D895" s="170"/>
    </row>
    <row r="896" spans="1:4" ht="15" customHeight="1">
      <c r="A896" s="133" t="s">
        <v>1134</v>
      </c>
      <c r="B896" s="166"/>
      <c r="C896" s="166"/>
      <c r="D896" s="134"/>
    </row>
    <row r="897" spans="1:4" ht="15" customHeight="1">
      <c r="A897" s="133" t="s">
        <v>1135</v>
      </c>
      <c r="B897" s="166">
        <v>37</v>
      </c>
      <c r="C897" s="166"/>
      <c r="D897" s="134"/>
    </row>
    <row r="898" spans="1:4" ht="15" customHeight="1">
      <c r="A898" s="133" t="s">
        <v>1136</v>
      </c>
      <c r="B898" s="166"/>
      <c r="C898" s="166"/>
      <c r="D898" s="134"/>
    </row>
    <row r="899" spans="1:4" ht="15" customHeight="1">
      <c r="A899" s="133" t="s">
        <v>1137</v>
      </c>
      <c r="B899" s="166"/>
      <c r="C899" s="166"/>
      <c r="D899" s="134"/>
    </row>
    <row r="900" spans="1:4" ht="15" customHeight="1">
      <c r="A900" s="133" t="s">
        <v>1138</v>
      </c>
      <c r="B900" s="166"/>
      <c r="C900" s="166"/>
      <c r="D900" s="134"/>
    </row>
    <row r="901" spans="1:4" ht="15" customHeight="1">
      <c r="A901" s="133" t="s">
        <v>1139</v>
      </c>
      <c r="B901" s="166">
        <v>360</v>
      </c>
      <c r="C901" s="166"/>
      <c r="D901" s="134"/>
    </row>
    <row r="902" spans="1:4" ht="15" customHeight="1">
      <c r="A902" s="133" t="s">
        <v>1140</v>
      </c>
      <c r="B902" s="166"/>
      <c r="C902" s="166"/>
      <c r="D902" s="134"/>
    </row>
    <row r="903" spans="1:4" ht="15" customHeight="1">
      <c r="A903" s="133" t="s">
        <v>1141</v>
      </c>
      <c r="B903" s="166"/>
      <c r="C903" s="166"/>
      <c r="D903" s="134"/>
    </row>
    <row r="904" spans="1:4" ht="15" customHeight="1">
      <c r="A904" s="133" t="s">
        <v>1142</v>
      </c>
      <c r="B904" s="166"/>
      <c r="C904" s="166"/>
      <c r="D904" s="134"/>
    </row>
    <row r="905" spans="1:4" ht="15" customHeight="1">
      <c r="A905" s="133" t="s">
        <v>1143</v>
      </c>
      <c r="B905" s="166"/>
      <c r="C905" s="166"/>
      <c r="D905" s="134"/>
    </row>
    <row r="906" spans="1:4" ht="15" customHeight="1">
      <c r="A906" s="133" t="s">
        <v>1144</v>
      </c>
      <c r="B906" s="166"/>
      <c r="C906" s="166">
        <v>50</v>
      </c>
      <c r="D906" s="134"/>
    </row>
    <row r="907" spans="1:4" ht="15" customHeight="1">
      <c r="A907" s="133" t="s">
        <v>1145</v>
      </c>
      <c r="B907" s="166"/>
      <c r="C907" s="166"/>
      <c r="D907" s="134"/>
    </row>
    <row r="908" spans="1:4" ht="15" customHeight="1">
      <c r="A908" s="133" t="s">
        <v>1146</v>
      </c>
      <c r="B908" s="166"/>
      <c r="C908" s="166"/>
      <c r="D908" s="134"/>
    </row>
    <row r="909" spans="1:4" ht="15" customHeight="1">
      <c r="A909" s="133" t="s">
        <v>1147</v>
      </c>
      <c r="B909" s="166">
        <v>14</v>
      </c>
      <c r="C909" s="166">
        <v>21</v>
      </c>
      <c r="D909" s="134"/>
    </row>
    <row r="910" spans="1:4" ht="15" customHeight="1">
      <c r="A910" s="133" t="s">
        <v>1148</v>
      </c>
      <c r="B910" s="166">
        <v>90</v>
      </c>
      <c r="C910" s="166"/>
      <c r="D910" s="134"/>
    </row>
    <row r="911" spans="1:4" ht="15" customHeight="1">
      <c r="A911" s="133" t="s">
        <v>1149</v>
      </c>
      <c r="B911" s="166"/>
      <c r="C911" s="166"/>
      <c r="D911" s="134"/>
    </row>
    <row r="912" spans="1:4" ht="15" customHeight="1">
      <c r="A912" s="133" t="s">
        <v>1150</v>
      </c>
      <c r="B912" s="166"/>
      <c r="C912" s="166"/>
      <c r="D912" s="134"/>
    </row>
    <row r="913" spans="1:4" ht="15" customHeight="1">
      <c r="A913" s="133" t="s">
        <v>1151</v>
      </c>
      <c r="B913" s="166"/>
      <c r="C913" s="166"/>
      <c r="D913" s="134"/>
    </row>
    <row r="914" spans="1:4" ht="15" customHeight="1">
      <c r="A914" s="133" t="s">
        <v>1152</v>
      </c>
      <c r="B914" s="166"/>
      <c r="C914" s="166"/>
      <c r="D914" s="134"/>
    </row>
    <row r="915" spans="1:4" ht="15" customHeight="1">
      <c r="A915" s="133" t="s">
        <v>1153</v>
      </c>
      <c r="B915" s="166"/>
      <c r="C915" s="166">
        <v>41</v>
      </c>
      <c r="D915" s="134"/>
    </row>
    <row r="916" spans="1:4" ht="15" customHeight="1">
      <c r="A916" s="133" t="s">
        <v>1154</v>
      </c>
      <c r="B916" s="166"/>
      <c r="C916" s="166"/>
      <c r="D916" s="134"/>
    </row>
    <row r="917" spans="1:4" ht="15" customHeight="1">
      <c r="A917" s="133" t="s">
        <v>1155</v>
      </c>
      <c r="B917" s="166"/>
      <c r="C917" s="166"/>
      <c r="D917" s="134"/>
    </row>
    <row r="918" spans="1:4" ht="15" customHeight="1">
      <c r="A918" s="133" t="s">
        <v>1156</v>
      </c>
      <c r="B918" s="166"/>
      <c r="C918" s="166"/>
      <c r="D918" s="134"/>
    </row>
    <row r="919" spans="1:4" ht="15" customHeight="1">
      <c r="A919" s="133" t="s">
        <v>1157</v>
      </c>
      <c r="B919" s="166">
        <v>9</v>
      </c>
      <c r="C919" s="166"/>
      <c r="D919" s="134"/>
    </row>
    <row r="920" spans="1:4" ht="15" customHeight="1">
      <c r="A920" s="133" t="s">
        <v>1158</v>
      </c>
      <c r="B920" s="166">
        <v>82</v>
      </c>
      <c r="C920" s="166"/>
      <c r="D920" s="134"/>
    </row>
    <row r="921" spans="1:4" s="171" customFormat="1" ht="15" customHeight="1">
      <c r="A921" s="172" t="s">
        <v>1159</v>
      </c>
      <c r="B921" s="169"/>
      <c r="C921" s="169"/>
      <c r="D921" s="170"/>
    </row>
    <row r="922" spans="1:4" ht="15" customHeight="1">
      <c r="A922" s="133" t="s">
        <v>1160</v>
      </c>
      <c r="B922" s="166"/>
      <c r="C922" s="166"/>
      <c r="D922" s="134"/>
    </row>
    <row r="923" spans="1:4" ht="15" customHeight="1">
      <c r="A923" s="133" t="s">
        <v>1161</v>
      </c>
      <c r="B923" s="166"/>
      <c r="C923" s="166"/>
      <c r="D923" s="134"/>
    </row>
    <row r="924" spans="1:4" ht="15" customHeight="1">
      <c r="A924" s="133" t="s">
        <v>1162</v>
      </c>
      <c r="B924" s="166"/>
      <c r="C924" s="166"/>
      <c r="D924" s="134"/>
    </row>
    <row r="925" spans="1:4" ht="15" customHeight="1">
      <c r="A925" s="133" t="s">
        <v>1163</v>
      </c>
      <c r="B925" s="166"/>
      <c r="C925" s="166"/>
      <c r="D925" s="134"/>
    </row>
    <row r="926" spans="1:4" ht="15" customHeight="1">
      <c r="A926" s="133" t="s">
        <v>1164</v>
      </c>
      <c r="B926" s="166"/>
      <c r="C926" s="166"/>
      <c r="D926" s="134"/>
    </row>
    <row r="927" spans="1:4" ht="15" customHeight="1">
      <c r="A927" s="133" t="s">
        <v>1165</v>
      </c>
      <c r="B927" s="166"/>
      <c r="C927" s="166"/>
      <c r="D927" s="134"/>
    </row>
    <row r="928" spans="1:4" ht="15" customHeight="1">
      <c r="A928" s="133" t="s">
        <v>1166</v>
      </c>
      <c r="B928" s="166"/>
      <c r="C928" s="166"/>
      <c r="D928" s="134"/>
    </row>
    <row r="929" spans="1:4" ht="15" customHeight="1">
      <c r="A929" s="133" t="s">
        <v>1167</v>
      </c>
      <c r="B929" s="166"/>
      <c r="C929" s="166"/>
      <c r="D929" s="134"/>
    </row>
    <row r="930" spans="1:4" ht="15" customHeight="1">
      <c r="A930" s="133" t="s">
        <v>1168</v>
      </c>
      <c r="B930" s="166"/>
      <c r="C930" s="166"/>
      <c r="D930" s="134"/>
    </row>
    <row r="931" spans="1:4" ht="15" customHeight="1">
      <c r="A931" s="133" t="s">
        <v>1169</v>
      </c>
      <c r="B931" s="166"/>
      <c r="C931" s="166"/>
      <c r="D931" s="134"/>
    </row>
    <row r="932" spans="1:4" ht="15" customHeight="1">
      <c r="A932" s="133" t="s">
        <v>1170</v>
      </c>
      <c r="B932" s="166"/>
      <c r="C932" s="166"/>
      <c r="D932" s="134"/>
    </row>
    <row r="933" spans="1:4" ht="15" customHeight="1">
      <c r="A933" s="133" t="s">
        <v>1171</v>
      </c>
      <c r="B933" s="166"/>
      <c r="C933" s="166"/>
      <c r="D933" s="134"/>
    </row>
    <row r="934" spans="1:4" ht="15" customHeight="1">
      <c r="A934" s="133" t="s">
        <v>1172</v>
      </c>
      <c r="B934" s="166"/>
      <c r="C934" s="166"/>
      <c r="D934" s="134"/>
    </row>
    <row r="935" spans="1:4" ht="15" customHeight="1">
      <c r="A935" s="133" t="s">
        <v>1173</v>
      </c>
      <c r="B935" s="166"/>
      <c r="C935" s="166"/>
      <c r="D935" s="134"/>
    </row>
    <row r="936" spans="1:4" ht="15" customHeight="1">
      <c r="A936" s="133" t="s">
        <v>1174</v>
      </c>
      <c r="B936" s="166"/>
      <c r="C936" s="166"/>
      <c r="D936" s="134"/>
    </row>
    <row r="937" spans="1:4" ht="15" customHeight="1">
      <c r="A937" s="133" t="s">
        <v>1175</v>
      </c>
      <c r="B937" s="166"/>
      <c r="C937" s="166"/>
      <c r="D937" s="134"/>
    </row>
    <row r="938" spans="1:4" ht="15" customHeight="1">
      <c r="A938" s="133" t="s">
        <v>1176</v>
      </c>
      <c r="B938" s="166"/>
      <c r="C938" s="166"/>
      <c r="D938" s="134"/>
    </row>
    <row r="939" spans="1:4" ht="15" customHeight="1">
      <c r="A939" s="133" t="s">
        <v>1177</v>
      </c>
      <c r="B939" s="166"/>
      <c r="C939" s="166"/>
      <c r="D939" s="134"/>
    </row>
    <row r="940" spans="1:4" ht="15" customHeight="1">
      <c r="A940" s="133" t="s">
        <v>1178</v>
      </c>
      <c r="B940" s="166"/>
      <c r="C940" s="166"/>
      <c r="D940" s="134"/>
    </row>
    <row r="941" spans="1:4" ht="15" customHeight="1">
      <c r="A941" s="133" t="s">
        <v>1179</v>
      </c>
      <c r="B941" s="166"/>
      <c r="C941" s="166"/>
      <c r="D941" s="134"/>
    </row>
    <row r="942" spans="1:4" ht="15" customHeight="1">
      <c r="A942" s="133" t="s">
        <v>1180</v>
      </c>
      <c r="B942" s="166"/>
      <c r="C942" s="166"/>
      <c r="D942" s="134"/>
    </row>
    <row r="943" spans="1:4" ht="15" customHeight="1">
      <c r="A943" s="133" t="s">
        <v>1181</v>
      </c>
      <c r="B943" s="166"/>
      <c r="C943" s="166"/>
      <c r="D943" s="134"/>
    </row>
    <row r="944" spans="1:4" ht="15" customHeight="1">
      <c r="A944" s="133" t="s">
        <v>1182</v>
      </c>
      <c r="B944" s="166"/>
      <c r="C944" s="166"/>
      <c r="D944" s="134"/>
    </row>
    <row r="945" spans="1:4" ht="15" customHeight="1">
      <c r="A945" s="133" t="s">
        <v>1183</v>
      </c>
      <c r="B945" s="166"/>
      <c r="C945" s="166"/>
      <c r="D945" s="134"/>
    </row>
    <row r="946" spans="1:4" ht="15" customHeight="1">
      <c r="A946" s="133" t="s">
        <v>1184</v>
      </c>
      <c r="B946" s="166"/>
      <c r="C946" s="166"/>
      <c r="D946" s="134"/>
    </row>
    <row r="947" spans="1:4" ht="15" customHeight="1">
      <c r="A947" s="133" t="s">
        <v>1185</v>
      </c>
      <c r="B947" s="166"/>
      <c r="C947" s="166"/>
      <c r="D947" s="134"/>
    </row>
    <row r="948" spans="1:4" ht="15" customHeight="1">
      <c r="A948" s="133" t="s">
        <v>1186</v>
      </c>
      <c r="B948" s="166"/>
      <c r="C948" s="166"/>
      <c r="D948" s="134"/>
    </row>
    <row r="949" spans="1:4" s="171" customFormat="1" ht="15" customHeight="1">
      <c r="A949" s="172" t="s">
        <v>1187</v>
      </c>
      <c r="B949" s="169">
        <v>550</v>
      </c>
      <c r="C949" s="169">
        <v>80</v>
      </c>
      <c r="D949" s="170"/>
    </row>
    <row r="950" spans="1:4" ht="15" customHeight="1">
      <c r="A950" s="133" t="s">
        <v>1188</v>
      </c>
      <c r="B950" s="166"/>
      <c r="C950" s="166"/>
      <c r="D950" s="134"/>
    </row>
    <row r="951" spans="1:4" ht="15" customHeight="1">
      <c r="A951" s="133" t="s">
        <v>1189</v>
      </c>
      <c r="B951" s="166"/>
      <c r="C951" s="166"/>
      <c r="D951" s="134"/>
    </row>
    <row r="952" spans="1:4" ht="15" customHeight="1">
      <c r="A952" s="133" t="s">
        <v>1190</v>
      </c>
      <c r="B952" s="166"/>
      <c r="C952" s="166"/>
      <c r="D952" s="134"/>
    </row>
    <row r="953" spans="1:4" ht="15" customHeight="1">
      <c r="A953" s="133" t="s">
        <v>1191</v>
      </c>
      <c r="B953" s="166">
        <v>550</v>
      </c>
      <c r="C953" s="166">
        <v>80</v>
      </c>
      <c r="D953" s="134"/>
    </row>
    <row r="954" spans="1:4" ht="15" customHeight="1">
      <c r="A954" s="133" t="s">
        <v>1192</v>
      </c>
      <c r="B954" s="166"/>
      <c r="C954" s="166"/>
      <c r="D954" s="134"/>
    </row>
    <row r="955" spans="1:4" ht="15" customHeight="1">
      <c r="A955" s="133" t="s">
        <v>1193</v>
      </c>
      <c r="B955" s="166"/>
      <c r="C955" s="166"/>
      <c r="D955" s="134"/>
    </row>
    <row r="956" spans="1:4" ht="15" customHeight="1">
      <c r="A956" s="133" t="s">
        <v>1194</v>
      </c>
      <c r="B956" s="166"/>
      <c r="C956" s="166"/>
      <c r="D956" s="134"/>
    </row>
    <row r="957" spans="1:4" ht="15" customHeight="1">
      <c r="A957" s="133" t="s">
        <v>1195</v>
      </c>
      <c r="B957" s="166"/>
      <c r="C957" s="166"/>
      <c r="D957" s="134"/>
    </row>
    <row r="958" spans="1:4" ht="15" customHeight="1">
      <c r="A958" s="133" t="s">
        <v>1196</v>
      </c>
      <c r="B958" s="166"/>
      <c r="C958" s="166"/>
      <c r="D958" s="134"/>
    </row>
    <row r="959" spans="1:4" ht="15" customHeight="1">
      <c r="A959" s="133" t="s">
        <v>1197</v>
      </c>
      <c r="B959" s="166"/>
      <c r="C959" s="166"/>
      <c r="D959" s="134"/>
    </row>
    <row r="960" spans="1:4" ht="15" customHeight="1">
      <c r="A960" s="133" t="s">
        <v>1198</v>
      </c>
      <c r="B960" s="166"/>
      <c r="C960" s="166"/>
      <c r="D960" s="134"/>
    </row>
    <row r="961" spans="1:4" ht="15" customHeight="1">
      <c r="A961" s="133" t="s">
        <v>1199</v>
      </c>
      <c r="B961" s="166"/>
      <c r="C961" s="166"/>
      <c r="D961" s="134"/>
    </row>
    <row r="962" spans="1:4" ht="15" customHeight="1">
      <c r="A962" s="133" t="s">
        <v>1200</v>
      </c>
      <c r="B962" s="166"/>
      <c r="C962" s="166"/>
      <c r="D962" s="134"/>
    </row>
    <row r="963" spans="1:4" ht="15" customHeight="1">
      <c r="A963" s="133" t="s">
        <v>1201</v>
      </c>
      <c r="B963" s="166"/>
      <c r="C963" s="166"/>
      <c r="D963" s="134"/>
    </row>
    <row r="964" spans="1:4" ht="15" customHeight="1">
      <c r="A964" s="133" t="s">
        <v>1202</v>
      </c>
      <c r="B964" s="166"/>
      <c r="C964" s="166"/>
      <c r="D964" s="134"/>
    </row>
    <row r="965" spans="1:4" ht="15" customHeight="1">
      <c r="A965" s="133" t="s">
        <v>1203</v>
      </c>
      <c r="B965" s="166"/>
      <c r="C965" s="166"/>
      <c r="D965" s="134"/>
    </row>
    <row r="966" spans="1:4" s="171" customFormat="1" ht="15" customHeight="1">
      <c r="A966" s="172" t="s">
        <v>1204</v>
      </c>
      <c r="B966" s="169"/>
      <c r="C966" s="169">
        <v>85.8</v>
      </c>
      <c r="D966" s="170"/>
    </row>
    <row r="967" spans="1:4" ht="15" customHeight="1">
      <c r="A967" s="133" t="s">
        <v>1205</v>
      </c>
      <c r="B967" s="166"/>
      <c r="C967" s="166"/>
      <c r="D967" s="134"/>
    </row>
    <row r="968" spans="1:4" ht="15" customHeight="1">
      <c r="A968" s="133" t="s">
        <v>1206</v>
      </c>
      <c r="B968" s="166"/>
      <c r="C968" s="166">
        <v>85.8</v>
      </c>
      <c r="D968" s="134"/>
    </row>
    <row r="969" spans="1:4" s="171" customFormat="1" ht="15" customHeight="1">
      <c r="A969" s="172" t="s">
        <v>40</v>
      </c>
      <c r="B969" s="169">
        <f>78094+33863</f>
        <v>111957</v>
      </c>
      <c r="C969" s="169">
        <v>3628.6079442</v>
      </c>
      <c r="D969" s="170"/>
    </row>
    <row r="970" spans="1:4" s="171" customFormat="1" ht="15" customHeight="1">
      <c r="A970" s="172" t="s">
        <v>1849</v>
      </c>
      <c r="B970" s="169">
        <f>78094+33863</f>
        <v>111957</v>
      </c>
      <c r="C970" s="169">
        <v>3518.6079442</v>
      </c>
      <c r="D970" s="170"/>
    </row>
    <row r="971" spans="1:4" ht="15" customHeight="1">
      <c r="A971" s="133" t="s">
        <v>1207</v>
      </c>
      <c r="B971" s="166">
        <v>365</v>
      </c>
      <c r="C971" s="166">
        <v>385.60794420000013</v>
      </c>
      <c r="D971" s="134"/>
    </row>
    <row r="972" spans="1:4" ht="15" customHeight="1">
      <c r="A972" s="133" t="s">
        <v>1208</v>
      </c>
      <c r="B972" s="166">
        <v>1823</v>
      </c>
      <c r="C972" s="166">
        <v>3053</v>
      </c>
      <c r="D972" s="134"/>
    </row>
    <row r="973" spans="1:4" ht="15" customHeight="1">
      <c r="A973" s="133" t="s">
        <v>1209</v>
      </c>
      <c r="B973" s="166"/>
      <c r="C973" s="166"/>
      <c r="D973" s="134"/>
    </row>
    <row r="974" spans="1:4" ht="15" customHeight="1">
      <c r="A974" s="133" t="s">
        <v>1210</v>
      </c>
      <c r="B974" s="166">
        <f>75857+33863</f>
        <v>109720</v>
      </c>
      <c r="C974" s="166"/>
      <c r="D974" s="134"/>
    </row>
    <row r="975" spans="1:4" ht="15" customHeight="1">
      <c r="A975" s="133" t="s">
        <v>1211</v>
      </c>
      <c r="B975" s="166">
        <v>46</v>
      </c>
      <c r="C975" s="166">
        <v>75</v>
      </c>
      <c r="D975" s="134"/>
    </row>
    <row r="976" spans="1:4" ht="15" customHeight="1">
      <c r="A976" s="133" t="s">
        <v>1212</v>
      </c>
      <c r="B976" s="166"/>
      <c r="C976" s="166"/>
      <c r="D976" s="134"/>
    </row>
    <row r="977" spans="1:4" ht="15" customHeight="1">
      <c r="A977" s="133" t="s">
        <v>1213</v>
      </c>
      <c r="B977" s="166">
        <v>2</v>
      </c>
      <c r="C977" s="166">
        <v>5</v>
      </c>
      <c r="D977" s="134"/>
    </row>
    <row r="978" spans="1:4" ht="15" customHeight="1">
      <c r="A978" s="133" t="s">
        <v>1214</v>
      </c>
      <c r="B978" s="166"/>
      <c r="C978" s="166"/>
      <c r="D978" s="134"/>
    </row>
    <row r="979" spans="1:4" ht="15" customHeight="1">
      <c r="A979" s="133" t="s">
        <v>1215</v>
      </c>
      <c r="B979" s="166"/>
      <c r="C979" s="166"/>
      <c r="D979" s="134"/>
    </row>
    <row r="980" spans="1:4" ht="15" customHeight="1">
      <c r="A980" s="133" t="s">
        <v>1216</v>
      </c>
      <c r="B980" s="166"/>
      <c r="C980" s="166"/>
      <c r="D980" s="134"/>
    </row>
    <row r="981" spans="1:4" ht="15" customHeight="1">
      <c r="A981" s="133" t="s">
        <v>1217</v>
      </c>
      <c r="B981" s="166"/>
      <c r="C981" s="166"/>
      <c r="D981" s="134"/>
    </row>
    <row r="982" spans="1:4" ht="15" customHeight="1">
      <c r="A982" s="133" t="s">
        <v>1218</v>
      </c>
      <c r="B982" s="166"/>
      <c r="C982" s="166"/>
      <c r="D982" s="134"/>
    </row>
    <row r="983" spans="1:4" ht="15" customHeight="1">
      <c r="A983" s="133" t="s">
        <v>1219</v>
      </c>
      <c r="B983" s="166"/>
      <c r="C983" s="166"/>
      <c r="D983" s="134"/>
    </row>
    <row r="984" spans="1:4" ht="15" customHeight="1">
      <c r="A984" s="133" t="s">
        <v>1220</v>
      </c>
      <c r="B984" s="166"/>
      <c r="C984" s="166"/>
      <c r="D984" s="134"/>
    </row>
    <row r="985" spans="1:4" ht="15" customHeight="1">
      <c r="A985" s="133" t="s">
        <v>1221</v>
      </c>
      <c r="B985" s="166"/>
      <c r="C985" s="166"/>
      <c r="D985" s="134"/>
    </row>
    <row r="986" spans="1:4" ht="15" customHeight="1">
      <c r="A986" s="133" t="s">
        <v>1222</v>
      </c>
      <c r="B986" s="166"/>
      <c r="C986" s="166"/>
      <c r="D986" s="134"/>
    </row>
    <row r="987" spans="1:4" ht="15" customHeight="1">
      <c r="A987" s="133" t="s">
        <v>1223</v>
      </c>
      <c r="B987" s="166"/>
      <c r="C987" s="166"/>
      <c r="D987" s="134"/>
    </row>
    <row r="988" spans="1:4" ht="15" customHeight="1">
      <c r="A988" s="133" t="s">
        <v>1224</v>
      </c>
      <c r="B988" s="166"/>
      <c r="C988" s="166"/>
      <c r="D988" s="134"/>
    </row>
    <row r="989" spans="1:4" ht="15" customHeight="1">
      <c r="A989" s="133" t="s">
        <v>1225</v>
      </c>
      <c r="B989" s="166"/>
      <c r="C989" s="166"/>
      <c r="D989" s="134"/>
    </row>
    <row r="990" spans="1:4" ht="15" customHeight="1">
      <c r="A990" s="133" t="s">
        <v>1226</v>
      </c>
      <c r="B990" s="166"/>
      <c r="C990" s="166"/>
      <c r="D990" s="134"/>
    </row>
    <row r="991" spans="1:4" ht="15" customHeight="1">
      <c r="A991" s="133" t="s">
        <v>1227</v>
      </c>
      <c r="B991" s="166"/>
      <c r="C991" s="166"/>
      <c r="D991" s="134"/>
    </row>
    <row r="992" spans="1:4" ht="15" customHeight="1">
      <c r="A992" s="133" t="s">
        <v>1228</v>
      </c>
      <c r="B992" s="166"/>
      <c r="C992" s="166"/>
      <c r="D992" s="134"/>
    </row>
    <row r="993" spans="1:4" ht="15" customHeight="1">
      <c r="A993" s="133" t="s">
        <v>1229</v>
      </c>
      <c r="B993" s="166"/>
      <c r="C993" s="166"/>
      <c r="D993" s="134"/>
    </row>
    <row r="994" spans="1:4" ht="15" customHeight="1">
      <c r="A994" s="133" t="s">
        <v>1230</v>
      </c>
      <c r="B994" s="166"/>
      <c r="C994" s="166"/>
      <c r="D994" s="134"/>
    </row>
    <row r="995" spans="1:4" ht="15" customHeight="1">
      <c r="A995" s="133" t="s">
        <v>1231</v>
      </c>
      <c r="B995" s="166"/>
      <c r="C995" s="166"/>
      <c r="D995" s="134"/>
    </row>
    <row r="996" spans="1:4" ht="15" customHeight="1">
      <c r="A996" s="133" t="s">
        <v>1232</v>
      </c>
      <c r="B996" s="166"/>
      <c r="C996" s="166"/>
      <c r="D996" s="134"/>
    </row>
    <row r="997" spans="1:4" ht="15" customHeight="1">
      <c r="A997" s="133" t="s">
        <v>1233</v>
      </c>
      <c r="B997" s="166"/>
      <c r="C997" s="166"/>
      <c r="D997" s="134"/>
    </row>
    <row r="998" spans="1:4" ht="15" customHeight="1">
      <c r="A998" s="133" t="s">
        <v>1234</v>
      </c>
      <c r="B998" s="166"/>
      <c r="C998" s="166"/>
      <c r="D998" s="134"/>
    </row>
    <row r="999" spans="1:4" ht="15" customHeight="1">
      <c r="A999" s="133" t="s">
        <v>1235</v>
      </c>
      <c r="B999" s="166"/>
      <c r="C999" s="166"/>
      <c r="D999" s="134"/>
    </row>
    <row r="1000" spans="1:4" ht="15" customHeight="1">
      <c r="A1000" s="133" t="s">
        <v>1236</v>
      </c>
      <c r="B1000" s="166"/>
      <c r="C1000" s="166"/>
      <c r="D1000" s="134"/>
    </row>
    <row r="1001" spans="1:4" ht="15" customHeight="1">
      <c r="A1001" s="133" t="s">
        <v>1237</v>
      </c>
      <c r="B1001" s="166"/>
      <c r="C1001" s="166"/>
      <c r="D1001" s="134"/>
    </row>
    <row r="1002" spans="1:4" ht="15" customHeight="1">
      <c r="A1002" s="133" t="s">
        <v>1238</v>
      </c>
      <c r="B1002" s="166"/>
      <c r="C1002" s="166"/>
      <c r="D1002" s="134"/>
    </row>
    <row r="1003" spans="1:4" ht="15" customHeight="1">
      <c r="A1003" s="133" t="s">
        <v>1239</v>
      </c>
      <c r="B1003" s="166"/>
      <c r="C1003" s="166"/>
      <c r="D1003" s="134"/>
    </row>
    <row r="1004" spans="1:4" ht="15" customHeight="1">
      <c r="A1004" s="133" t="s">
        <v>1240</v>
      </c>
      <c r="B1004" s="166"/>
      <c r="C1004" s="166"/>
      <c r="D1004" s="134"/>
    </row>
    <row r="1005" spans="1:4" ht="15" customHeight="1">
      <c r="A1005" s="133" t="s">
        <v>1241</v>
      </c>
      <c r="B1005" s="166"/>
      <c r="C1005" s="166"/>
      <c r="D1005" s="134"/>
    </row>
    <row r="1006" spans="1:4" ht="15" customHeight="1">
      <c r="A1006" s="133" t="s">
        <v>1242</v>
      </c>
      <c r="B1006" s="166"/>
      <c r="C1006" s="166"/>
      <c r="D1006" s="134"/>
    </row>
    <row r="1007" spans="1:4" ht="15" customHeight="1">
      <c r="A1007" s="133" t="s">
        <v>1243</v>
      </c>
      <c r="B1007" s="166"/>
      <c r="C1007" s="166"/>
      <c r="D1007" s="134"/>
    </row>
    <row r="1008" spans="1:4" ht="15" customHeight="1">
      <c r="A1008" s="133" t="s">
        <v>1244</v>
      </c>
      <c r="B1008" s="166"/>
      <c r="C1008" s="166"/>
      <c r="D1008" s="134"/>
    </row>
    <row r="1009" spans="1:4" ht="15" customHeight="1">
      <c r="A1009" s="133" t="s">
        <v>1245</v>
      </c>
      <c r="B1009" s="166"/>
      <c r="C1009" s="166"/>
      <c r="D1009" s="134"/>
    </row>
    <row r="1010" spans="1:4" ht="15" customHeight="1">
      <c r="A1010" s="133" t="s">
        <v>1246</v>
      </c>
      <c r="B1010" s="166"/>
      <c r="C1010" s="166"/>
      <c r="D1010" s="134"/>
    </row>
    <row r="1011" spans="1:4" ht="15" customHeight="1">
      <c r="A1011" s="133" t="s">
        <v>1247</v>
      </c>
      <c r="B1011" s="166"/>
      <c r="C1011" s="166"/>
      <c r="D1011" s="134"/>
    </row>
    <row r="1012" spans="1:4" ht="15" customHeight="1">
      <c r="A1012" s="133" t="s">
        <v>1248</v>
      </c>
      <c r="B1012" s="166"/>
      <c r="C1012" s="166"/>
      <c r="D1012" s="134"/>
    </row>
    <row r="1013" spans="1:4" ht="15" customHeight="1">
      <c r="A1013" s="133" t="s">
        <v>1249</v>
      </c>
      <c r="B1013" s="166"/>
      <c r="C1013" s="166"/>
      <c r="D1013" s="134"/>
    </row>
    <row r="1014" spans="1:4" ht="15" customHeight="1">
      <c r="A1014" s="133" t="s">
        <v>1250</v>
      </c>
      <c r="B1014" s="166"/>
      <c r="C1014" s="166"/>
      <c r="D1014" s="134"/>
    </row>
    <row r="1015" spans="1:4" ht="15" customHeight="1">
      <c r="A1015" s="133" t="s">
        <v>1251</v>
      </c>
      <c r="B1015" s="166"/>
      <c r="C1015" s="166"/>
      <c r="D1015" s="134"/>
    </row>
    <row r="1016" spans="1:4" ht="15" customHeight="1">
      <c r="A1016" s="133" t="s">
        <v>1252</v>
      </c>
      <c r="B1016" s="166"/>
      <c r="C1016" s="166"/>
      <c r="D1016" s="134"/>
    </row>
    <row r="1017" spans="1:4" ht="15" customHeight="1">
      <c r="A1017" s="133" t="s">
        <v>1253</v>
      </c>
      <c r="B1017" s="166"/>
      <c r="C1017" s="166"/>
      <c r="D1017" s="134"/>
    </row>
    <row r="1018" spans="1:4" ht="15" customHeight="1">
      <c r="A1018" s="133" t="s">
        <v>1254</v>
      </c>
      <c r="B1018" s="166"/>
      <c r="C1018" s="166"/>
      <c r="D1018" s="134"/>
    </row>
    <row r="1019" spans="1:4" ht="15" customHeight="1">
      <c r="A1019" s="133" t="s">
        <v>1255</v>
      </c>
      <c r="B1019" s="166"/>
      <c r="C1019" s="166"/>
      <c r="D1019" s="134"/>
    </row>
    <row r="1020" spans="1:4" ht="15" customHeight="1">
      <c r="A1020" s="133" t="s">
        <v>1256</v>
      </c>
      <c r="B1020" s="166"/>
      <c r="C1020" s="166"/>
      <c r="D1020" s="134"/>
    </row>
    <row r="1021" spans="1:4" ht="15" customHeight="1">
      <c r="A1021" s="133" t="s">
        <v>1257</v>
      </c>
      <c r="B1021" s="166"/>
      <c r="C1021" s="166"/>
      <c r="D1021" s="134"/>
    </row>
    <row r="1022" spans="1:4" ht="15" customHeight="1">
      <c r="A1022" s="133" t="s">
        <v>1258</v>
      </c>
      <c r="B1022" s="166"/>
      <c r="C1022" s="166"/>
      <c r="D1022" s="134"/>
    </row>
    <row r="1023" spans="1:4" ht="15" customHeight="1">
      <c r="A1023" s="133" t="s">
        <v>1259</v>
      </c>
      <c r="B1023" s="166"/>
      <c r="C1023" s="166"/>
      <c r="D1023" s="134"/>
    </row>
    <row r="1024" spans="1:4" ht="15" customHeight="1">
      <c r="A1024" s="133" t="s">
        <v>1260</v>
      </c>
      <c r="B1024" s="166"/>
      <c r="C1024" s="166"/>
      <c r="D1024" s="134"/>
    </row>
    <row r="1025" spans="1:4" ht="15" customHeight="1">
      <c r="A1025" s="133" t="s">
        <v>1261</v>
      </c>
      <c r="B1025" s="166"/>
      <c r="C1025" s="166"/>
      <c r="D1025" s="134"/>
    </row>
    <row r="1026" spans="1:4" ht="15" customHeight="1">
      <c r="A1026" s="133" t="s">
        <v>1262</v>
      </c>
      <c r="B1026" s="166"/>
      <c r="C1026" s="166"/>
      <c r="D1026" s="134"/>
    </row>
    <row r="1027" spans="1:4" ht="15" customHeight="1">
      <c r="A1027" s="133" t="s">
        <v>1263</v>
      </c>
      <c r="B1027" s="166"/>
      <c r="C1027" s="166"/>
      <c r="D1027" s="134"/>
    </row>
    <row r="1028" spans="1:4" ht="15" customHeight="1">
      <c r="A1028" s="133" t="s">
        <v>1264</v>
      </c>
      <c r="B1028" s="166"/>
      <c r="C1028" s="166"/>
      <c r="D1028" s="134"/>
    </row>
    <row r="1029" spans="1:4" s="171" customFormat="1" ht="15" customHeight="1">
      <c r="A1029" s="172" t="s">
        <v>1265</v>
      </c>
      <c r="B1029" s="169"/>
      <c r="C1029" s="169">
        <v>110</v>
      </c>
      <c r="D1029" s="170"/>
    </row>
    <row r="1030" spans="1:4" ht="15" customHeight="1">
      <c r="A1030" s="133" t="s">
        <v>1266</v>
      </c>
      <c r="B1030" s="166"/>
      <c r="C1030" s="166">
        <v>110</v>
      </c>
      <c r="D1030" s="134"/>
    </row>
    <row r="1031" spans="1:4" ht="15" customHeight="1">
      <c r="A1031" s="133" t="s">
        <v>1267</v>
      </c>
      <c r="B1031" s="166"/>
      <c r="C1031" s="166"/>
      <c r="D1031" s="134"/>
    </row>
    <row r="1032" spans="1:4" s="171" customFormat="1" ht="15" customHeight="1">
      <c r="A1032" s="168" t="s">
        <v>1850</v>
      </c>
      <c r="B1032" s="169">
        <f>59583-417</f>
        <v>59166</v>
      </c>
      <c r="C1032" s="169">
        <f>130045.8797303-297+15000</f>
        <v>144748.8797303</v>
      </c>
      <c r="D1032" s="46">
        <f>IF(B1032=0,0,C1032/B1032*100)</f>
        <v>244.6487505160058</v>
      </c>
    </row>
    <row r="1033" spans="1:4" ht="15" customHeight="1">
      <c r="A1033" s="133" t="s">
        <v>1268</v>
      </c>
      <c r="B1033" s="166"/>
      <c r="C1033" s="166"/>
      <c r="D1033" s="134"/>
    </row>
    <row r="1034" spans="1:4" ht="15" customHeight="1">
      <c r="A1034" s="133" t="s">
        <v>1269</v>
      </c>
      <c r="B1034" s="166"/>
      <c r="C1034" s="166"/>
      <c r="D1034" s="134"/>
    </row>
    <row r="1035" spans="1:4" ht="15" customHeight="1">
      <c r="A1035" s="133" t="s">
        <v>1270</v>
      </c>
      <c r="B1035" s="166"/>
      <c r="C1035" s="166"/>
      <c r="D1035" s="134"/>
    </row>
    <row r="1036" spans="1:4" ht="15" customHeight="1">
      <c r="A1036" s="133" t="s">
        <v>1271</v>
      </c>
      <c r="B1036" s="166"/>
      <c r="C1036" s="166"/>
      <c r="D1036" s="134"/>
    </row>
    <row r="1037" spans="1:4" ht="15" customHeight="1">
      <c r="A1037" s="133" t="s">
        <v>1272</v>
      </c>
      <c r="B1037" s="166"/>
      <c r="C1037" s="166"/>
      <c r="D1037" s="134"/>
    </row>
    <row r="1038" spans="1:4" ht="15" customHeight="1">
      <c r="A1038" s="133" t="s">
        <v>1273</v>
      </c>
      <c r="B1038" s="166"/>
      <c r="C1038" s="166"/>
      <c r="D1038" s="134"/>
    </row>
    <row r="1039" spans="1:4" ht="15" customHeight="1">
      <c r="A1039" s="133" t="s">
        <v>1274</v>
      </c>
      <c r="B1039" s="166"/>
      <c r="C1039" s="166"/>
      <c r="D1039" s="134"/>
    </row>
    <row r="1040" spans="1:4" ht="15" customHeight="1">
      <c r="A1040" s="133" t="s">
        <v>1275</v>
      </c>
      <c r="B1040" s="166"/>
      <c r="C1040" s="166"/>
      <c r="D1040" s="134"/>
    </row>
    <row r="1041" spans="1:4" ht="15" customHeight="1">
      <c r="A1041" s="133" t="s">
        <v>1276</v>
      </c>
      <c r="B1041" s="166"/>
      <c r="C1041" s="166"/>
      <c r="D1041" s="134"/>
    </row>
    <row r="1042" spans="1:4" ht="15" customHeight="1">
      <c r="A1042" s="133" t="s">
        <v>1277</v>
      </c>
      <c r="B1042" s="166"/>
      <c r="C1042" s="166"/>
      <c r="D1042" s="134"/>
    </row>
    <row r="1043" spans="1:4" ht="15" customHeight="1">
      <c r="A1043" s="133" t="s">
        <v>1278</v>
      </c>
      <c r="B1043" s="166"/>
      <c r="C1043" s="166"/>
      <c r="D1043" s="134"/>
    </row>
    <row r="1044" spans="1:4" ht="15" customHeight="1">
      <c r="A1044" s="133" t="s">
        <v>1279</v>
      </c>
      <c r="B1044" s="166"/>
      <c r="C1044" s="166"/>
      <c r="D1044" s="134"/>
    </row>
    <row r="1045" spans="1:4" ht="15" customHeight="1">
      <c r="A1045" s="133" t="s">
        <v>1280</v>
      </c>
      <c r="B1045" s="166"/>
      <c r="C1045" s="166"/>
      <c r="D1045" s="134"/>
    </row>
    <row r="1046" spans="1:4" ht="15" customHeight="1">
      <c r="A1046" s="133" t="s">
        <v>1281</v>
      </c>
      <c r="B1046" s="166"/>
      <c r="C1046" s="166"/>
      <c r="D1046" s="134"/>
    </row>
    <row r="1047" spans="1:4" ht="15" customHeight="1">
      <c r="A1047" s="133" t="s">
        <v>1282</v>
      </c>
      <c r="B1047" s="166"/>
      <c r="C1047" s="166"/>
      <c r="D1047" s="134"/>
    </row>
    <row r="1048" spans="1:4" ht="15" customHeight="1">
      <c r="A1048" s="133" t="s">
        <v>1283</v>
      </c>
      <c r="B1048" s="166"/>
      <c r="C1048" s="166"/>
      <c r="D1048" s="134"/>
    </row>
    <row r="1049" spans="1:4" ht="15" customHeight="1">
      <c r="A1049" s="133" t="s">
        <v>1284</v>
      </c>
      <c r="B1049" s="166"/>
      <c r="C1049" s="166"/>
      <c r="D1049" s="134"/>
    </row>
    <row r="1050" spans="1:4" ht="15" customHeight="1">
      <c r="A1050" s="133" t="s">
        <v>1285</v>
      </c>
      <c r="B1050" s="166"/>
      <c r="C1050" s="166"/>
      <c r="D1050" s="134"/>
    </row>
    <row r="1051" spans="1:4" ht="15" customHeight="1">
      <c r="A1051" s="133" t="s">
        <v>1286</v>
      </c>
      <c r="B1051" s="166"/>
      <c r="C1051" s="166"/>
      <c r="D1051" s="134"/>
    </row>
    <row r="1052" spans="1:4" ht="15" customHeight="1">
      <c r="A1052" s="133" t="s">
        <v>1287</v>
      </c>
      <c r="B1052" s="166"/>
      <c r="C1052" s="166"/>
      <c r="D1052" s="134"/>
    </row>
    <row r="1053" spans="1:4" ht="15" customHeight="1">
      <c r="A1053" s="133" t="s">
        <v>1288</v>
      </c>
      <c r="B1053" s="166"/>
      <c r="C1053" s="166"/>
      <c r="D1053" s="134"/>
    </row>
    <row r="1054" spans="1:4" ht="15" customHeight="1">
      <c r="A1054" s="133" t="s">
        <v>1289</v>
      </c>
      <c r="B1054" s="166"/>
      <c r="C1054" s="166"/>
      <c r="D1054" s="134"/>
    </row>
    <row r="1055" spans="1:4" ht="15" customHeight="1">
      <c r="A1055" s="133" t="s">
        <v>1290</v>
      </c>
      <c r="B1055" s="166"/>
      <c r="C1055" s="166"/>
      <c r="D1055" s="134"/>
    </row>
    <row r="1056" spans="1:4" ht="15" customHeight="1">
      <c r="A1056" s="133" t="s">
        <v>1291</v>
      </c>
      <c r="B1056" s="166"/>
      <c r="C1056" s="166"/>
      <c r="D1056" s="134"/>
    </row>
    <row r="1057" spans="1:4" ht="15" customHeight="1">
      <c r="A1057" s="133" t="s">
        <v>1292</v>
      </c>
      <c r="B1057" s="166"/>
      <c r="C1057" s="166"/>
      <c r="D1057" s="134"/>
    </row>
    <row r="1058" spans="1:4" ht="15" customHeight="1">
      <c r="A1058" s="133" t="s">
        <v>1293</v>
      </c>
      <c r="B1058" s="166"/>
      <c r="C1058" s="166"/>
      <c r="D1058" s="134"/>
    </row>
    <row r="1059" spans="1:4" ht="15" customHeight="1">
      <c r="A1059" s="133" t="s">
        <v>1294</v>
      </c>
      <c r="B1059" s="166"/>
      <c r="C1059" s="166"/>
      <c r="D1059" s="134"/>
    </row>
    <row r="1060" spans="1:4" ht="15" customHeight="1">
      <c r="A1060" s="133" t="s">
        <v>1295</v>
      </c>
      <c r="B1060" s="166"/>
      <c r="C1060" s="166"/>
      <c r="D1060" s="134"/>
    </row>
    <row r="1061" spans="1:4" ht="15" customHeight="1">
      <c r="A1061" s="133" t="s">
        <v>1296</v>
      </c>
      <c r="B1061" s="166"/>
      <c r="C1061" s="166"/>
      <c r="D1061" s="134"/>
    </row>
    <row r="1062" spans="1:4" ht="15" customHeight="1">
      <c r="A1062" s="133" t="s">
        <v>1297</v>
      </c>
      <c r="B1062" s="166"/>
      <c r="C1062" s="166"/>
      <c r="D1062" s="134"/>
    </row>
    <row r="1063" spans="1:4" ht="15" customHeight="1">
      <c r="A1063" s="133" t="s">
        <v>1298</v>
      </c>
      <c r="B1063" s="166"/>
      <c r="C1063" s="166"/>
      <c r="D1063" s="134"/>
    </row>
    <row r="1064" spans="1:4" ht="15" customHeight="1">
      <c r="A1064" s="133" t="s">
        <v>1299</v>
      </c>
      <c r="B1064" s="166"/>
      <c r="C1064" s="166"/>
      <c r="D1064" s="134"/>
    </row>
    <row r="1065" spans="1:4" ht="15" customHeight="1">
      <c r="A1065" s="133" t="s">
        <v>1300</v>
      </c>
      <c r="B1065" s="166"/>
      <c r="C1065" s="166"/>
      <c r="D1065" s="134"/>
    </row>
    <row r="1066" spans="1:4" ht="15" customHeight="1">
      <c r="A1066" s="133" t="s">
        <v>1301</v>
      </c>
      <c r="B1066" s="166"/>
      <c r="C1066" s="166"/>
      <c r="D1066" s="134"/>
    </row>
    <row r="1067" spans="1:4" ht="15" customHeight="1">
      <c r="A1067" s="133" t="s">
        <v>1302</v>
      </c>
      <c r="B1067" s="166"/>
      <c r="C1067" s="166"/>
      <c r="D1067" s="134"/>
    </row>
    <row r="1068" spans="1:4" ht="15" customHeight="1">
      <c r="A1068" s="133" t="s">
        <v>1303</v>
      </c>
      <c r="B1068" s="166"/>
      <c r="C1068" s="166"/>
      <c r="D1068" s="134"/>
    </row>
    <row r="1069" spans="1:4" ht="15" customHeight="1">
      <c r="A1069" s="133" t="s">
        <v>1304</v>
      </c>
      <c r="B1069" s="166"/>
      <c r="C1069" s="166"/>
      <c r="D1069" s="134"/>
    </row>
    <row r="1070" spans="1:4" ht="15" customHeight="1">
      <c r="A1070" s="133" t="s">
        <v>1305</v>
      </c>
      <c r="B1070" s="166"/>
      <c r="C1070" s="166"/>
      <c r="D1070" s="134"/>
    </row>
    <row r="1071" spans="1:4" ht="15" customHeight="1">
      <c r="A1071" s="133" t="s">
        <v>1306</v>
      </c>
      <c r="B1071" s="166"/>
      <c r="C1071" s="166"/>
      <c r="D1071" s="134"/>
    </row>
    <row r="1072" spans="1:4" ht="15" customHeight="1">
      <c r="A1072" s="133" t="s">
        <v>1307</v>
      </c>
      <c r="B1072" s="166"/>
      <c r="C1072" s="166"/>
      <c r="D1072" s="134"/>
    </row>
    <row r="1073" spans="1:4" ht="15" customHeight="1">
      <c r="A1073" s="133" t="s">
        <v>1308</v>
      </c>
      <c r="B1073" s="166"/>
      <c r="C1073" s="166"/>
      <c r="D1073" s="134"/>
    </row>
    <row r="1074" spans="1:4" ht="15" customHeight="1">
      <c r="A1074" s="133" t="s">
        <v>1309</v>
      </c>
      <c r="B1074" s="166"/>
      <c r="C1074" s="166"/>
      <c r="D1074" s="134"/>
    </row>
    <row r="1075" spans="1:4" ht="15" customHeight="1">
      <c r="A1075" s="133" t="s">
        <v>1310</v>
      </c>
      <c r="B1075" s="166"/>
      <c r="C1075" s="166"/>
      <c r="D1075" s="134"/>
    </row>
    <row r="1076" spans="1:4" ht="15" customHeight="1">
      <c r="A1076" s="133" t="s">
        <v>1311</v>
      </c>
      <c r="B1076" s="166"/>
      <c r="C1076" s="166"/>
      <c r="D1076" s="134"/>
    </row>
    <row r="1077" spans="1:4" s="171" customFormat="1" ht="15" customHeight="1">
      <c r="A1077" s="172" t="s">
        <v>1312</v>
      </c>
      <c r="B1077" s="169">
        <v>9562</v>
      </c>
      <c r="C1077" s="169">
        <f>52749+15000</f>
        <v>67749</v>
      </c>
      <c r="D1077" s="170"/>
    </row>
    <row r="1078" spans="1:4" ht="15" customHeight="1">
      <c r="A1078" s="133" t="s">
        <v>1313</v>
      </c>
      <c r="B1078" s="166"/>
      <c r="C1078" s="166"/>
      <c r="D1078" s="134"/>
    </row>
    <row r="1079" spans="1:4" ht="15" customHeight="1">
      <c r="A1079" s="133" t="s">
        <v>1314</v>
      </c>
      <c r="B1079" s="166">
        <v>9562</v>
      </c>
      <c r="C1079" s="166">
        <f>52749+15000</f>
        <v>67749</v>
      </c>
      <c r="D1079" s="134"/>
    </row>
    <row r="1080" spans="1:4" ht="15" customHeight="1">
      <c r="A1080" s="133" t="s">
        <v>1315</v>
      </c>
      <c r="B1080" s="166"/>
      <c r="C1080" s="166"/>
      <c r="D1080" s="134"/>
    </row>
    <row r="1081" spans="1:4" ht="15" customHeight="1">
      <c r="A1081" s="133" t="s">
        <v>1316</v>
      </c>
      <c r="B1081" s="166"/>
      <c r="C1081" s="166"/>
      <c r="D1081" s="134"/>
    </row>
    <row r="1082" spans="1:4" ht="15" customHeight="1">
      <c r="A1082" s="133" t="s">
        <v>1317</v>
      </c>
      <c r="B1082" s="166"/>
      <c r="C1082" s="166"/>
      <c r="D1082" s="134"/>
    </row>
    <row r="1083" spans="1:4" ht="15" customHeight="1">
      <c r="A1083" s="133" t="s">
        <v>1318</v>
      </c>
      <c r="B1083" s="166"/>
      <c r="C1083" s="166"/>
      <c r="D1083" s="134"/>
    </row>
    <row r="1084" spans="1:4" s="171" customFormat="1" ht="15" customHeight="1">
      <c r="A1084" s="172" t="s">
        <v>1319</v>
      </c>
      <c r="B1084" s="169">
        <v>49604</v>
      </c>
      <c r="C1084" s="169">
        <v>77000</v>
      </c>
      <c r="D1084" s="170"/>
    </row>
    <row r="1085" spans="1:4" ht="15" customHeight="1">
      <c r="A1085" s="133" t="s">
        <v>1320</v>
      </c>
      <c r="B1085" s="166"/>
      <c r="C1085" s="166"/>
      <c r="D1085" s="134"/>
    </row>
    <row r="1086" spans="1:4" ht="15" customHeight="1">
      <c r="A1086" s="133" t="s">
        <v>1321</v>
      </c>
      <c r="B1086" s="166">
        <v>49604</v>
      </c>
      <c r="C1086" s="166">
        <v>77000</v>
      </c>
      <c r="D1086" s="134"/>
    </row>
    <row r="1087" spans="1:4" ht="15" customHeight="1">
      <c r="A1087" s="133" t="s">
        <v>1322</v>
      </c>
      <c r="B1087" s="166"/>
      <c r="C1087" s="166"/>
      <c r="D1087" s="134"/>
    </row>
    <row r="1088" spans="1:4" ht="15" customHeight="1">
      <c r="A1088" s="133" t="s">
        <v>1323</v>
      </c>
      <c r="B1088" s="166"/>
      <c r="C1088" s="166"/>
      <c r="D1088" s="134"/>
    </row>
    <row r="1089" spans="1:4" ht="15" customHeight="1">
      <c r="A1089" s="133" t="s">
        <v>1324</v>
      </c>
      <c r="B1089" s="166"/>
      <c r="C1089" s="166"/>
      <c r="D1089" s="134"/>
    </row>
    <row r="1090" spans="1:4" ht="15" customHeight="1">
      <c r="A1090" s="133" t="s">
        <v>1325</v>
      </c>
      <c r="B1090" s="166"/>
      <c r="C1090" s="166"/>
      <c r="D1090" s="134"/>
    </row>
    <row r="1091" spans="1:4" ht="15" customHeight="1">
      <c r="A1091" s="133" t="s">
        <v>1326</v>
      </c>
      <c r="B1091" s="166"/>
      <c r="C1091" s="166"/>
      <c r="D1091" s="134"/>
    </row>
    <row r="1092" spans="1:4" ht="15" customHeight="1">
      <c r="A1092" s="133" t="s">
        <v>1327</v>
      </c>
      <c r="B1092" s="166"/>
      <c r="C1092" s="166"/>
      <c r="D1092" s="134"/>
    </row>
    <row r="1093" spans="1:4" ht="15" customHeight="1">
      <c r="A1093" s="133" t="s">
        <v>1328</v>
      </c>
      <c r="B1093" s="166"/>
      <c r="C1093" s="166"/>
      <c r="D1093" s="134"/>
    </row>
    <row r="1094" spans="1:4" ht="15" customHeight="1">
      <c r="A1094" s="133" t="s">
        <v>1329</v>
      </c>
      <c r="B1094" s="166"/>
      <c r="C1094" s="166"/>
      <c r="D1094" s="134"/>
    </row>
    <row r="1095" spans="1:4" ht="15" customHeight="1">
      <c r="A1095" s="133" t="s">
        <v>1330</v>
      </c>
      <c r="B1095" s="166"/>
      <c r="C1095" s="166"/>
      <c r="D1095" s="134"/>
    </row>
    <row r="1096" spans="1:4" ht="15" customHeight="1">
      <c r="A1096" s="133" t="s">
        <v>1331</v>
      </c>
      <c r="B1096" s="166"/>
      <c r="C1096" s="166"/>
      <c r="D1096" s="134"/>
    </row>
    <row r="1097" spans="1:4" s="171" customFormat="1" ht="15" customHeight="1">
      <c r="A1097" s="168" t="s">
        <v>1855</v>
      </c>
      <c r="B1097" s="169">
        <v>10</v>
      </c>
      <c r="C1097" s="169">
        <v>12</v>
      </c>
      <c r="D1097" s="170"/>
    </row>
    <row r="1098" spans="1:4" ht="15" customHeight="1">
      <c r="A1098" s="133" t="s">
        <v>1332</v>
      </c>
      <c r="B1098" s="166"/>
      <c r="C1098" s="166"/>
      <c r="D1098" s="134"/>
    </row>
    <row r="1099" spans="1:4" ht="15" customHeight="1">
      <c r="A1099" s="133" t="s">
        <v>1333</v>
      </c>
      <c r="B1099" s="166"/>
      <c r="C1099" s="166"/>
      <c r="D1099" s="134"/>
    </row>
    <row r="1100" spans="1:4" ht="15" customHeight="1">
      <c r="A1100" s="133" t="s">
        <v>1334</v>
      </c>
      <c r="B1100" s="166"/>
      <c r="C1100" s="166"/>
      <c r="D1100" s="134"/>
    </row>
    <row r="1101" spans="1:4" ht="15" customHeight="1">
      <c r="A1101" s="133" t="s">
        <v>1335</v>
      </c>
      <c r="B1101" s="166"/>
      <c r="C1101" s="166"/>
      <c r="D1101" s="134"/>
    </row>
    <row r="1102" spans="1:4" ht="15" customHeight="1">
      <c r="A1102" s="133" t="s">
        <v>1336</v>
      </c>
      <c r="B1102" s="166"/>
      <c r="C1102" s="166"/>
      <c r="D1102" s="134"/>
    </row>
    <row r="1103" spans="1:4" ht="15" customHeight="1">
      <c r="A1103" s="133" t="s">
        <v>1337</v>
      </c>
      <c r="B1103" s="166"/>
      <c r="C1103" s="166"/>
      <c r="D1103" s="134"/>
    </row>
    <row r="1104" spans="1:4" ht="15" customHeight="1">
      <c r="A1104" s="133" t="s">
        <v>1338</v>
      </c>
      <c r="B1104" s="166"/>
      <c r="C1104" s="166"/>
      <c r="D1104" s="134"/>
    </row>
    <row r="1105" spans="1:4" ht="15" customHeight="1">
      <c r="A1105" s="133" t="s">
        <v>1339</v>
      </c>
      <c r="B1105" s="166"/>
      <c r="C1105" s="166"/>
      <c r="D1105" s="134"/>
    </row>
    <row r="1106" spans="1:4" ht="15" customHeight="1">
      <c r="A1106" s="133" t="s">
        <v>1340</v>
      </c>
      <c r="B1106" s="166"/>
      <c r="C1106" s="166"/>
      <c r="D1106" s="134"/>
    </row>
    <row r="1107" spans="1:4" ht="15" customHeight="1">
      <c r="A1107" s="133" t="s">
        <v>1341</v>
      </c>
      <c r="B1107" s="166"/>
      <c r="C1107" s="166"/>
      <c r="D1107" s="134"/>
    </row>
    <row r="1108" spans="1:4" ht="15" customHeight="1">
      <c r="A1108" s="133" t="s">
        <v>1342</v>
      </c>
      <c r="B1108" s="166"/>
      <c r="C1108" s="166"/>
      <c r="D1108" s="134"/>
    </row>
    <row r="1109" spans="1:4" ht="15" customHeight="1">
      <c r="A1109" s="133" t="s">
        <v>1343</v>
      </c>
      <c r="B1109" s="166"/>
      <c r="C1109" s="166"/>
      <c r="D1109" s="134"/>
    </row>
    <row r="1110" spans="1:4" ht="15" customHeight="1">
      <c r="A1110" s="133" t="s">
        <v>1344</v>
      </c>
      <c r="B1110" s="166"/>
      <c r="C1110" s="166"/>
      <c r="D1110" s="134"/>
    </row>
    <row r="1111" spans="1:4" ht="15" customHeight="1">
      <c r="A1111" s="133" t="s">
        <v>1345</v>
      </c>
      <c r="B1111" s="166"/>
      <c r="C1111" s="166"/>
      <c r="D1111" s="134"/>
    </row>
    <row r="1112" spans="1:4" ht="15" customHeight="1">
      <c r="A1112" s="133" t="s">
        <v>1346</v>
      </c>
      <c r="B1112" s="166"/>
      <c r="C1112" s="166"/>
      <c r="D1112" s="134"/>
    </row>
    <row r="1113" spans="1:4" ht="15" customHeight="1">
      <c r="A1113" s="133" t="s">
        <v>1347</v>
      </c>
      <c r="B1113" s="166"/>
      <c r="C1113" s="166"/>
      <c r="D1113" s="134"/>
    </row>
    <row r="1114" spans="1:4" s="171" customFormat="1" ht="15" customHeight="1">
      <c r="A1114" s="172" t="s">
        <v>1348</v>
      </c>
      <c r="B1114" s="169">
        <v>10</v>
      </c>
      <c r="C1114" s="169">
        <v>12</v>
      </c>
      <c r="D1114" s="170"/>
    </row>
    <row r="1115" spans="1:4" ht="15" customHeight="1">
      <c r="A1115" s="133" t="s">
        <v>1349</v>
      </c>
      <c r="B1115" s="166"/>
      <c r="C1115" s="166"/>
      <c r="D1115" s="134"/>
    </row>
    <row r="1116" spans="1:4" ht="15" customHeight="1">
      <c r="A1116" s="133" t="s">
        <v>1350</v>
      </c>
      <c r="B1116" s="166">
        <v>10</v>
      </c>
      <c r="C1116" s="166">
        <v>12</v>
      </c>
      <c r="D1116" s="134"/>
    </row>
    <row r="1117" spans="1:4" s="171" customFormat="1" ht="15" customHeight="1">
      <c r="A1117" s="172" t="s">
        <v>43</v>
      </c>
      <c r="B1117" s="169">
        <v>3</v>
      </c>
      <c r="C1117" s="169">
        <v>3</v>
      </c>
      <c r="D1117" s="170"/>
    </row>
    <row r="1118" spans="1:4" ht="15" customHeight="1">
      <c r="A1118" s="133" t="s">
        <v>1351</v>
      </c>
      <c r="B1118" s="166"/>
      <c r="C1118" s="166"/>
      <c r="D1118" s="134"/>
    </row>
    <row r="1119" spans="1:4" ht="15" customHeight="1">
      <c r="A1119" s="133" t="s">
        <v>1352</v>
      </c>
      <c r="B1119" s="166"/>
      <c r="C1119" s="166"/>
      <c r="D1119" s="134"/>
    </row>
    <row r="1120" spans="1:4" ht="15" customHeight="1">
      <c r="A1120" s="133" t="s">
        <v>1353</v>
      </c>
      <c r="B1120" s="166"/>
      <c r="C1120" s="166"/>
      <c r="D1120" s="134"/>
    </row>
    <row r="1121" spans="1:4" ht="15" customHeight="1">
      <c r="A1121" s="133" t="s">
        <v>1354</v>
      </c>
      <c r="B1121" s="166"/>
      <c r="C1121" s="166"/>
      <c r="D1121" s="134"/>
    </row>
    <row r="1122" spans="1:4" ht="15" customHeight="1">
      <c r="A1122" s="133" t="s">
        <v>1355</v>
      </c>
      <c r="B1122" s="166"/>
      <c r="C1122" s="166"/>
      <c r="D1122" s="134"/>
    </row>
    <row r="1123" spans="1:4" ht="15" customHeight="1">
      <c r="A1123" s="133" t="s">
        <v>1356</v>
      </c>
      <c r="B1123" s="166"/>
      <c r="C1123" s="166"/>
      <c r="D1123" s="134"/>
    </row>
    <row r="1124" spans="1:4" ht="15" customHeight="1">
      <c r="A1124" s="133" t="s">
        <v>1357</v>
      </c>
      <c r="B1124" s="166"/>
      <c r="C1124" s="166"/>
      <c r="D1124" s="134"/>
    </row>
    <row r="1125" spans="1:4" s="171" customFormat="1" ht="15" customHeight="1">
      <c r="A1125" s="172" t="s">
        <v>1358</v>
      </c>
      <c r="B1125" s="169">
        <v>3</v>
      </c>
      <c r="C1125" s="169">
        <v>3</v>
      </c>
      <c r="D1125" s="170"/>
    </row>
    <row r="1126" spans="1:4" ht="15" customHeight="1">
      <c r="A1126" s="133" t="s">
        <v>1359</v>
      </c>
      <c r="B1126" s="166"/>
      <c r="C1126" s="166"/>
      <c r="D1126" s="134"/>
    </row>
    <row r="1127" spans="1:4" ht="15" customHeight="1">
      <c r="A1127" s="133" t="s">
        <v>1360</v>
      </c>
      <c r="B1127" s="166"/>
      <c r="C1127" s="166"/>
      <c r="D1127" s="134"/>
    </row>
    <row r="1128" spans="1:4" ht="15" customHeight="1">
      <c r="A1128" s="133" t="s">
        <v>1361</v>
      </c>
      <c r="B1128" s="166"/>
      <c r="C1128" s="166"/>
      <c r="D1128" s="134"/>
    </row>
    <row r="1129" spans="1:4" ht="15" customHeight="1">
      <c r="A1129" s="133" t="s">
        <v>1362</v>
      </c>
      <c r="B1129" s="166"/>
      <c r="C1129" s="166"/>
      <c r="D1129" s="134"/>
    </row>
    <row r="1130" spans="1:4" ht="15" customHeight="1">
      <c r="A1130" s="133" t="s">
        <v>1363</v>
      </c>
      <c r="B1130" s="166"/>
      <c r="C1130" s="166"/>
      <c r="D1130" s="134"/>
    </row>
    <row r="1131" spans="1:4" ht="15" customHeight="1">
      <c r="A1131" s="133" t="s">
        <v>1364</v>
      </c>
      <c r="B1131" s="166"/>
      <c r="C1131" s="166"/>
      <c r="D1131" s="134"/>
    </row>
    <row r="1132" spans="1:4" ht="15" customHeight="1">
      <c r="A1132" s="133" t="s">
        <v>1365</v>
      </c>
      <c r="B1132" s="166"/>
      <c r="C1132" s="166"/>
      <c r="D1132" s="134"/>
    </row>
    <row r="1133" spans="1:4" ht="15" customHeight="1">
      <c r="A1133" s="133" t="s">
        <v>1366</v>
      </c>
      <c r="B1133" s="166"/>
      <c r="C1133" s="166"/>
      <c r="D1133" s="134"/>
    </row>
    <row r="1134" spans="1:4" ht="15" customHeight="1">
      <c r="A1134" s="133" t="s">
        <v>1367</v>
      </c>
      <c r="B1134" s="166">
        <v>3</v>
      </c>
      <c r="C1134" s="166">
        <v>3</v>
      </c>
      <c r="D1134" s="134"/>
    </row>
    <row r="1135" spans="1:4" ht="15" customHeight="1">
      <c r="A1135" s="133" t="s">
        <v>1368</v>
      </c>
      <c r="B1135" s="166"/>
      <c r="C1135" s="166"/>
      <c r="D1135" s="134"/>
    </row>
    <row r="1136" spans="1:4" ht="15" customHeight="1">
      <c r="A1136" s="133" t="s">
        <v>1369</v>
      </c>
      <c r="B1136" s="166"/>
      <c r="C1136" s="166"/>
      <c r="D1136" s="134"/>
    </row>
    <row r="1137" spans="1:4" ht="15" customHeight="1">
      <c r="A1137" s="133" t="s">
        <v>1370</v>
      </c>
      <c r="B1137" s="166"/>
      <c r="C1137" s="166"/>
      <c r="D1137" s="134"/>
    </row>
    <row r="1138" spans="1:4" ht="15" customHeight="1">
      <c r="A1138" s="133" t="s">
        <v>1371</v>
      </c>
      <c r="B1138" s="166"/>
      <c r="C1138" s="166"/>
      <c r="D1138" s="134"/>
    </row>
    <row r="1139" spans="1:4" ht="15" customHeight="1">
      <c r="A1139" s="133" t="s">
        <v>1372</v>
      </c>
      <c r="B1139" s="166"/>
      <c r="C1139" s="166"/>
      <c r="D1139" s="134"/>
    </row>
    <row r="1140" spans="1:4" ht="15" customHeight="1">
      <c r="A1140" s="133" t="s">
        <v>1373</v>
      </c>
      <c r="B1140" s="166"/>
      <c r="C1140" s="166"/>
      <c r="D1140" s="134"/>
    </row>
    <row r="1141" spans="1:4" ht="15" customHeight="1">
      <c r="A1141" s="133" t="s">
        <v>1374</v>
      </c>
      <c r="B1141" s="166"/>
      <c r="C1141" s="166"/>
      <c r="D1141" s="134"/>
    </row>
    <row r="1142" spans="1:4" ht="15" customHeight="1">
      <c r="A1142" s="133" t="s">
        <v>1375</v>
      </c>
      <c r="B1142" s="166"/>
      <c r="C1142" s="166"/>
      <c r="D1142" s="134"/>
    </row>
    <row r="1143" spans="1:4" ht="15" customHeight="1">
      <c r="A1143" s="133" t="s">
        <v>1376</v>
      </c>
      <c r="B1143" s="166"/>
      <c r="C1143" s="166"/>
      <c r="D1143" s="134"/>
    </row>
    <row r="1144" spans="1:4" ht="15" customHeight="1">
      <c r="A1144" s="133" t="s">
        <v>1377</v>
      </c>
      <c r="B1144" s="166"/>
      <c r="C1144" s="166"/>
      <c r="D1144" s="134"/>
    </row>
    <row r="1145" spans="1:4" s="171" customFormat="1" ht="15" customHeight="1">
      <c r="A1145" s="168" t="s">
        <v>1856</v>
      </c>
      <c r="B1145" s="169">
        <v>20</v>
      </c>
      <c r="C1145" s="169">
        <v>20</v>
      </c>
      <c r="D1145" s="170"/>
    </row>
    <row r="1146" spans="1:4" s="171" customFormat="1" ht="15" customHeight="1">
      <c r="A1146" s="172" t="s">
        <v>1378</v>
      </c>
      <c r="B1146" s="169">
        <v>20</v>
      </c>
      <c r="C1146" s="169">
        <v>20</v>
      </c>
      <c r="D1146" s="170"/>
    </row>
    <row r="1147" spans="1:4" ht="15" customHeight="1">
      <c r="A1147" s="133" t="s">
        <v>1379</v>
      </c>
      <c r="B1147" s="166"/>
      <c r="C1147" s="166"/>
      <c r="D1147" s="134"/>
    </row>
    <row r="1148" spans="1:4" ht="15" customHeight="1">
      <c r="A1148" s="133" t="s">
        <v>1380</v>
      </c>
      <c r="B1148" s="166"/>
      <c r="C1148" s="166"/>
      <c r="D1148" s="134"/>
    </row>
    <row r="1149" spans="1:4" ht="15" customHeight="1">
      <c r="A1149" s="133" t="s">
        <v>1381</v>
      </c>
      <c r="B1149" s="166"/>
      <c r="C1149" s="166"/>
      <c r="D1149" s="134"/>
    </row>
    <row r="1150" spans="1:4" ht="15" customHeight="1">
      <c r="A1150" s="133" t="s">
        <v>1382</v>
      </c>
      <c r="B1150" s="166"/>
      <c r="C1150" s="166"/>
      <c r="D1150" s="134"/>
    </row>
    <row r="1151" spans="1:4" ht="15" customHeight="1">
      <c r="A1151" s="133" t="s">
        <v>1383</v>
      </c>
      <c r="B1151" s="166"/>
      <c r="C1151" s="166"/>
      <c r="D1151" s="134"/>
    </row>
    <row r="1152" spans="1:4" ht="15" customHeight="1">
      <c r="A1152" s="133" t="s">
        <v>1384</v>
      </c>
      <c r="B1152" s="166"/>
      <c r="C1152" s="166"/>
      <c r="D1152" s="134"/>
    </row>
    <row r="1153" spans="1:4" ht="15" customHeight="1">
      <c r="A1153" s="133" t="s">
        <v>1385</v>
      </c>
      <c r="B1153" s="166"/>
      <c r="C1153" s="166"/>
      <c r="D1153" s="134"/>
    </row>
    <row r="1154" spans="1:4" ht="15" customHeight="1">
      <c r="A1154" s="133" t="s">
        <v>1386</v>
      </c>
      <c r="B1154" s="166"/>
      <c r="C1154" s="166"/>
      <c r="D1154" s="134"/>
    </row>
    <row r="1155" spans="1:4" s="171" customFormat="1" ht="15" customHeight="1">
      <c r="A1155" s="168" t="s">
        <v>1851</v>
      </c>
      <c r="B1155" s="169">
        <v>26</v>
      </c>
      <c r="C1155" s="169">
        <v>25</v>
      </c>
      <c r="D1155" s="170"/>
    </row>
    <row r="1156" spans="1:4" ht="15" customHeight="1">
      <c r="A1156" s="133" t="s">
        <v>1387</v>
      </c>
      <c r="B1156" s="166"/>
      <c r="C1156" s="166"/>
      <c r="D1156" s="134"/>
    </row>
    <row r="1157" spans="1:4" ht="15" customHeight="1">
      <c r="A1157" s="133" t="s">
        <v>1388</v>
      </c>
      <c r="B1157" s="166"/>
      <c r="C1157" s="166"/>
      <c r="D1157" s="134"/>
    </row>
    <row r="1158" spans="1:4" ht="15" customHeight="1">
      <c r="A1158" s="133" t="s">
        <v>1389</v>
      </c>
      <c r="B1158" s="166"/>
      <c r="C1158" s="166"/>
      <c r="D1158" s="134"/>
    </row>
    <row r="1159" spans="1:4" ht="15" customHeight="1">
      <c r="A1159" s="133" t="s">
        <v>1390</v>
      </c>
      <c r="B1159" s="166"/>
      <c r="C1159" s="166"/>
      <c r="D1159" s="134"/>
    </row>
    <row r="1160" spans="1:4" ht="15" customHeight="1">
      <c r="A1160" s="133" t="s">
        <v>1391</v>
      </c>
      <c r="B1160" s="166"/>
      <c r="C1160" s="166"/>
      <c r="D1160" s="134"/>
    </row>
    <row r="1161" spans="1:4" ht="15" customHeight="1">
      <c r="A1161" s="133" t="s">
        <v>1392</v>
      </c>
      <c r="B1161" s="166"/>
      <c r="C1161" s="166"/>
      <c r="D1161" s="134"/>
    </row>
    <row r="1162" spans="1:4" ht="15" customHeight="1">
      <c r="A1162" s="133" t="s">
        <v>1393</v>
      </c>
      <c r="B1162" s="166"/>
      <c r="C1162" s="166"/>
      <c r="D1162" s="134"/>
    </row>
    <row r="1163" spans="1:4" ht="15" customHeight="1">
      <c r="A1163" s="133" t="s">
        <v>1394</v>
      </c>
      <c r="B1163" s="166"/>
      <c r="C1163" s="166"/>
      <c r="D1163" s="134"/>
    </row>
    <row r="1164" spans="1:4" ht="15" customHeight="1">
      <c r="A1164" s="133" t="s">
        <v>1395</v>
      </c>
      <c r="B1164" s="166"/>
      <c r="C1164" s="166"/>
      <c r="D1164" s="134"/>
    </row>
    <row r="1165" spans="1:4" ht="15" customHeight="1">
      <c r="A1165" s="133" t="s">
        <v>1396</v>
      </c>
      <c r="B1165" s="166"/>
      <c r="C1165" s="166"/>
      <c r="D1165" s="134"/>
    </row>
    <row r="1166" spans="1:4" ht="15" customHeight="1">
      <c r="A1166" s="133" t="s">
        <v>1397</v>
      </c>
      <c r="B1166" s="166"/>
      <c r="C1166" s="166"/>
      <c r="D1166" s="134"/>
    </row>
    <row r="1167" spans="1:4" ht="15" customHeight="1">
      <c r="A1167" s="133" t="s">
        <v>1398</v>
      </c>
      <c r="B1167" s="166"/>
      <c r="C1167" s="166"/>
      <c r="D1167" s="134"/>
    </row>
    <row r="1168" spans="1:4" ht="15" customHeight="1">
      <c r="A1168" s="133" t="s">
        <v>1399</v>
      </c>
      <c r="B1168" s="166"/>
      <c r="C1168" s="166"/>
      <c r="D1168" s="134"/>
    </row>
    <row r="1169" spans="1:4" ht="15" customHeight="1">
      <c r="A1169" s="133" t="s">
        <v>1400</v>
      </c>
      <c r="B1169" s="166"/>
      <c r="C1169" s="166"/>
      <c r="D1169" s="134"/>
    </row>
    <row r="1170" spans="1:4" ht="15" customHeight="1">
      <c r="A1170" s="133" t="s">
        <v>1401</v>
      </c>
      <c r="B1170" s="166"/>
      <c r="C1170" s="166"/>
      <c r="D1170" s="134"/>
    </row>
    <row r="1171" spans="1:4" ht="15" customHeight="1">
      <c r="A1171" s="133" t="s">
        <v>1402</v>
      </c>
      <c r="B1171" s="166"/>
      <c r="C1171" s="166"/>
      <c r="D1171" s="134"/>
    </row>
    <row r="1172" spans="1:4" ht="15" customHeight="1">
      <c r="A1172" s="133" t="s">
        <v>1403</v>
      </c>
      <c r="B1172" s="166"/>
      <c r="C1172" s="166"/>
      <c r="D1172" s="134"/>
    </row>
    <row r="1173" spans="1:4" ht="15" customHeight="1">
      <c r="A1173" s="133" t="s">
        <v>1404</v>
      </c>
      <c r="B1173" s="166"/>
      <c r="C1173" s="166"/>
      <c r="D1173" s="134"/>
    </row>
    <row r="1174" spans="1:4" ht="15" customHeight="1">
      <c r="A1174" s="133" t="s">
        <v>1405</v>
      </c>
      <c r="B1174" s="166"/>
      <c r="C1174" s="166"/>
      <c r="D1174" s="134"/>
    </row>
    <row r="1175" spans="1:4" ht="15" customHeight="1">
      <c r="A1175" s="133" t="s">
        <v>1406</v>
      </c>
      <c r="B1175" s="166"/>
      <c r="C1175" s="166"/>
      <c r="D1175" s="134"/>
    </row>
    <row r="1176" spans="1:4" ht="15" customHeight="1">
      <c r="A1176" s="133" t="s">
        <v>1407</v>
      </c>
      <c r="B1176" s="166"/>
      <c r="C1176" s="166"/>
      <c r="D1176" s="134"/>
    </row>
    <row r="1177" spans="1:4" ht="15" customHeight="1">
      <c r="A1177" s="133" t="s">
        <v>1408</v>
      </c>
      <c r="B1177" s="166"/>
      <c r="C1177" s="166"/>
      <c r="D1177" s="134"/>
    </row>
    <row r="1178" spans="1:4" ht="15" customHeight="1">
      <c r="A1178" s="133" t="s">
        <v>1409</v>
      </c>
      <c r="B1178" s="166"/>
      <c r="C1178" s="166"/>
      <c r="D1178" s="134"/>
    </row>
    <row r="1179" spans="1:4" ht="15" customHeight="1">
      <c r="A1179" s="133" t="s">
        <v>1410</v>
      </c>
      <c r="B1179" s="166"/>
      <c r="C1179" s="166"/>
      <c r="D1179" s="134"/>
    </row>
    <row r="1180" spans="1:4" ht="15" customHeight="1">
      <c r="A1180" s="133" t="s">
        <v>1411</v>
      </c>
      <c r="B1180" s="166"/>
      <c r="C1180" s="166"/>
      <c r="D1180" s="134"/>
    </row>
    <row r="1181" spans="1:4" ht="15" customHeight="1">
      <c r="A1181" s="133" t="s">
        <v>1412</v>
      </c>
      <c r="B1181" s="166"/>
      <c r="C1181" s="166"/>
      <c r="D1181" s="134"/>
    </row>
    <row r="1182" spans="1:4" ht="15" customHeight="1">
      <c r="A1182" s="133" t="s">
        <v>1413</v>
      </c>
      <c r="B1182" s="166"/>
      <c r="C1182" s="166"/>
      <c r="D1182" s="134"/>
    </row>
    <row r="1183" spans="1:4" ht="15" customHeight="1">
      <c r="A1183" s="133" t="s">
        <v>1414</v>
      </c>
      <c r="B1183" s="166"/>
      <c r="C1183" s="166"/>
      <c r="D1183" s="134"/>
    </row>
    <row r="1184" spans="1:4" ht="15" customHeight="1">
      <c r="A1184" s="133" t="s">
        <v>1415</v>
      </c>
      <c r="B1184" s="166"/>
      <c r="C1184" s="166"/>
      <c r="D1184" s="134"/>
    </row>
    <row r="1185" spans="1:4" ht="15" customHeight="1">
      <c r="A1185" s="133" t="s">
        <v>1416</v>
      </c>
      <c r="B1185" s="166"/>
      <c r="C1185" s="166"/>
      <c r="D1185" s="134"/>
    </row>
    <row r="1186" spans="1:4" ht="15" customHeight="1">
      <c r="A1186" s="133" t="s">
        <v>1417</v>
      </c>
      <c r="B1186" s="166"/>
      <c r="C1186" s="166"/>
      <c r="D1186" s="134"/>
    </row>
    <row r="1187" spans="1:4" ht="15" customHeight="1">
      <c r="A1187" s="133" t="s">
        <v>1418</v>
      </c>
      <c r="B1187" s="166"/>
      <c r="C1187" s="166"/>
      <c r="D1187" s="134"/>
    </row>
    <row r="1188" spans="1:4" ht="15" customHeight="1">
      <c r="A1188" s="133" t="s">
        <v>1419</v>
      </c>
      <c r="B1188" s="166"/>
      <c r="C1188" s="166"/>
      <c r="D1188" s="134"/>
    </row>
    <row r="1189" spans="1:4" ht="15" customHeight="1">
      <c r="A1189" s="133" t="s">
        <v>1420</v>
      </c>
      <c r="B1189" s="166"/>
      <c r="C1189" s="166"/>
      <c r="D1189" s="134"/>
    </row>
    <row r="1190" spans="1:4" ht="15" customHeight="1">
      <c r="A1190" s="133" t="s">
        <v>1421</v>
      </c>
      <c r="B1190" s="166"/>
      <c r="C1190" s="166"/>
      <c r="D1190" s="134"/>
    </row>
    <row r="1191" spans="1:4" ht="15" customHeight="1">
      <c r="A1191" s="133" t="s">
        <v>1422</v>
      </c>
      <c r="B1191" s="166"/>
      <c r="C1191" s="166"/>
      <c r="D1191" s="134"/>
    </row>
    <row r="1192" spans="1:4" ht="15" customHeight="1">
      <c r="A1192" s="133" t="s">
        <v>1423</v>
      </c>
      <c r="B1192" s="166"/>
      <c r="C1192" s="166"/>
      <c r="D1192" s="134"/>
    </row>
    <row r="1193" spans="1:4" ht="15" customHeight="1">
      <c r="A1193" s="133" t="s">
        <v>1424</v>
      </c>
      <c r="B1193" s="166"/>
      <c r="C1193" s="166"/>
      <c r="D1193" s="134"/>
    </row>
    <row r="1194" spans="1:4" ht="15" customHeight="1">
      <c r="A1194" s="133" t="s">
        <v>1425</v>
      </c>
      <c r="B1194" s="166"/>
      <c r="C1194" s="166"/>
      <c r="D1194" s="134"/>
    </row>
    <row r="1195" spans="1:4" ht="15" customHeight="1">
      <c r="A1195" s="133" t="s">
        <v>1426</v>
      </c>
      <c r="B1195" s="166"/>
      <c r="C1195" s="166"/>
      <c r="D1195" s="134"/>
    </row>
    <row r="1196" spans="1:4" ht="15" customHeight="1">
      <c r="A1196" s="133" t="s">
        <v>1427</v>
      </c>
      <c r="B1196" s="166"/>
      <c r="C1196" s="166"/>
      <c r="D1196" s="134"/>
    </row>
    <row r="1197" spans="1:4" ht="15" customHeight="1">
      <c r="A1197" s="133" t="s">
        <v>1428</v>
      </c>
      <c r="B1197" s="166"/>
      <c r="C1197" s="166"/>
      <c r="D1197" s="134"/>
    </row>
    <row r="1198" spans="1:4" ht="15" customHeight="1">
      <c r="A1198" s="133" t="s">
        <v>1429</v>
      </c>
      <c r="B1198" s="166"/>
      <c r="C1198" s="166"/>
      <c r="D1198" s="134"/>
    </row>
    <row r="1199" spans="1:4" ht="15" customHeight="1">
      <c r="A1199" s="133" t="s">
        <v>1430</v>
      </c>
      <c r="B1199" s="166"/>
      <c r="C1199" s="166"/>
      <c r="D1199" s="134"/>
    </row>
    <row r="1200" spans="1:4" ht="15" customHeight="1">
      <c r="A1200" s="133" t="s">
        <v>1431</v>
      </c>
      <c r="B1200" s="166"/>
      <c r="C1200" s="166"/>
      <c r="D1200" s="134"/>
    </row>
    <row r="1201" spans="1:4" ht="15" customHeight="1">
      <c r="A1201" s="133" t="s">
        <v>1432</v>
      </c>
      <c r="B1201" s="166"/>
      <c r="C1201" s="166"/>
      <c r="D1201" s="134"/>
    </row>
    <row r="1202" spans="1:4" ht="15" customHeight="1">
      <c r="A1202" s="133" t="s">
        <v>1433</v>
      </c>
      <c r="B1202" s="166"/>
      <c r="C1202" s="166"/>
      <c r="D1202" s="134"/>
    </row>
    <row r="1203" spans="1:4" s="171" customFormat="1" ht="15" customHeight="1">
      <c r="A1203" s="172" t="s">
        <v>1434</v>
      </c>
      <c r="B1203" s="169">
        <v>26</v>
      </c>
      <c r="C1203" s="169">
        <v>25</v>
      </c>
      <c r="D1203" s="170"/>
    </row>
    <row r="1204" spans="1:4" ht="15" customHeight="1">
      <c r="A1204" s="133" t="s">
        <v>1435</v>
      </c>
      <c r="B1204" s="166"/>
      <c r="C1204" s="166"/>
      <c r="D1204" s="134"/>
    </row>
    <row r="1205" spans="1:4" ht="15" customHeight="1">
      <c r="A1205" s="133" t="s">
        <v>1436</v>
      </c>
      <c r="B1205" s="166"/>
      <c r="C1205" s="166"/>
      <c r="D1205" s="134"/>
    </row>
    <row r="1206" spans="1:4" ht="15" customHeight="1">
      <c r="A1206" s="133" t="s">
        <v>1437</v>
      </c>
      <c r="B1206" s="166"/>
      <c r="C1206" s="166"/>
      <c r="D1206" s="134"/>
    </row>
    <row r="1207" spans="1:4" ht="15" customHeight="1">
      <c r="A1207" s="133" t="s">
        <v>1438</v>
      </c>
      <c r="B1207" s="166"/>
      <c r="C1207" s="166"/>
      <c r="D1207" s="134"/>
    </row>
    <row r="1208" spans="1:4" ht="15" customHeight="1">
      <c r="A1208" s="133" t="s">
        <v>1439</v>
      </c>
      <c r="B1208" s="166"/>
      <c r="C1208" s="166"/>
      <c r="D1208" s="134"/>
    </row>
    <row r="1209" spans="1:4" ht="15" customHeight="1">
      <c r="A1209" s="133" t="s">
        <v>1440</v>
      </c>
      <c r="B1209" s="166"/>
      <c r="C1209" s="166"/>
      <c r="D1209" s="134"/>
    </row>
    <row r="1210" spans="1:4" ht="15" customHeight="1">
      <c r="A1210" s="133" t="s">
        <v>1441</v>
      </c>
      <c r="B1210" s="166">
        <v>24</v>
      </c>
      <c r="C1210" s="166">
        <v>24</v>
      </c>
      <c r="D1210" s="134"/>
    </row>
    <row r="1211" spans="1:4" ht="15" customHeight="1">
      <c r="A1211" s="133" t="s">
        <v>1442</v>
      </c>
      <c r="B1211" s="166">
        <v>1</v>
      </c>
      <c r="C1211" s="166"/>
      <c r="D1211" s="134"/>
    </row>
    <row r="1212" spans="1:4" ht="15" customHeight="1">
      <c r="A1212" s="133" t="s">
        <v>1443</v>
      </c>
      <c r="B1212" s="166">
        <v>1</v>
      </c>
      <c r="C1212" s="166">
        <v>1</v>
      </c>
      <c r="D1212" s="134"/>
    </row>
    <row r="1213" spans="1:4" ht="15" customHeight="1">
      <c r="A1213" s="133" t="s">
        <v>1444</v>
      </c>
      <c r="B1213" s="166"/>
      <c r="C1213" s="166"/>
      <c r="D1213" s="134"/>
    </row>
    <row r="1214" spans="1:4" ht="15" customHeight="1">
      <c r="A1214" s="133" t="s">
        <v>1445</v>
      </c>
      <c r="B1214" s="166"/>
      <c r="C1214" s="166"/>
      <c r="D1214" s="134"/>
    </row>
    <row r="1215" spans="1:4" ht="15" customHeight="1">
      <c r="A1215" s="133" t="s">
        <v>1446</v>
      </c>
      <c r="B1215" s="166"/>
      <c r="C1215" s="166"/>
      <c r="D1215" s="134"/>
    </row>
    <row r="1216" spans="1:4" ht="15" customHeight="1">
      <c r="A1216" s="133" t="s">
        <v>1447</v>
      </c>
      <c r="B1216" s="166"/>
      <c r="C1216" s="166"/>
      <c r="D1216" s="134"/>
    </row>
    <row r="1217" spans="1:4" ht="15" customHeight="1">
      <c r="A1217" s="133" t="s">
        <v>1448</v>
      </c>
      <c r="B1217" s="166"/>
      <c r="C1217" s="166"/>
      <c r="D1217" s="134"/>
    </row>
    <row r="1218" spans="1:4" ht="15" customHeight="1">
      <c r="A1218" s="133" t="s">
        <v>1449</v>
      </c>
      <c r="B1218" s="166"/>
      <c r="C1218" s="166"/>
      <c r="D1218" s="134"/>
    </row>
    <row r="1219" spans="1:4" ht="15" customHeight="1">
      <c r="A1219" s="133" t="s">
        <v>1450</v>
      </c>
      <c r="B1219" s="166"/>
      <c r="C1219" s="166"/>
      <c r="D1219" s="134"/>
    </row>
    <row r="1220" spans="1:4" s="171" customFormat="1" ht="15" customHeight="1">
      <c r="A1220" s="168" t="s">
        <v>1852</v>
      </c>
      <c r="B1220" s="169">
        <v>3333</v>
      </c>
      <c r="C1220" s="169">
        <v>3253.9571435999987</v>
      </c>
      <c r="D1220" s="46">
        <f>IF(B1220=0,0,C1220/B1220*100)</f>
        <v>97.62847715571553</v>
      </c>
    </row>
    <row r="1221" spans="1:4" ht="15" customHeight="1">
      <c r="A1221" s="133" t="s">
        <v>1451</v>
      </c>
      <c r="B1221" s="166"/>
      <c r="C1221" s="166"/>
      <c r="D1221" s="134"/>
    </row>
    <row r="1222" spans="1:4" ht="15" customHeight="1">
      <c r="A1222" s="133" t="s">
        <v>1452</v>
      </c>
      <c r="B1222" s="166"/>
      <c r="C1222" s="166"/>
      <c r="D1222" s="134"/>
    </row>
    <row r="1223" spans="1:4" ht="15" customHeight="1">
      <c r="A1223" s="133" t="s">
        <v>1453</v>
      </c>
      <c r="B1223" s="166"/>
      <c r="C1223" s="166"/>
      <c r="D1223" s="134"/>
    </row>
    <row r="1224" spans="1:4" ht="15" customHeight="1">
      <c r="A1224" s="133" t="s">
        <v>1454</v>
      </c>
      <c r="B1224" s="166"/>
      <c r="C1224" s="166"/>
      <c r="D1224" s="134"/>
    </row>
    <row r="1225" spans="1:4" ht="15" customHeight="1">
      <c r="A1225" s="133" t="s">
        <v>1455</v>
      </c>
      <c r="B1225" s="166"/>
      <c r="C1225" s="166"/>
      <c r="D1225" s="134"/>
    </row>
    <row r="1226" spans="1:4" ht="15" customHeight="1">
      <c r="A1226" s="133" t="s">
        <v>1456</v>
      </c>
      <c r="B1226" s="166"/>
      <c r="C1226" s="166"/>
      <c r="D1226" s="134"/>
    </row>
    <row r="1227" spans="1:4" ht="15" customHeight="1">
      <c r="A1227" s="133" t="s">
        <v>1457</v>
      </c>
      <c r="B1227" s="166"/>
      <c r="C1227" s="166"/>
      <c r="D1227" s="134"/>
    </row>
    <row r="1228" spans="1:4" ht="15" customHeight="1">
      <c r="A1228" s="133" t="s">
        <v>1458</v>
      </c>
      <c r="B1228" s="166"/>
      <c r="C1228" s="166"/>
      <c r="D1228" s="134"/>
    </row>
    <row r="1229" spans="1:4" ht="15" customHeight="1">
      <c r="A1229" s="133" t="s">
        <v>1459</v>
      </c>
      <c r="B1229" s="166"/>
      <c r="C1229" s="166"/>
      <c r="D1229" s="134"/>
    </row>
    <row r="1230" spans="1:4" s="171" customFormat="1" ht="15" customHeight="1">
      <c r="A1230" s="172" t="s">
        <v>1460</v>
      </c>
      <c r="B1230" s="169">
        <v>3333</v>
      </c>
      <c r="C1230" s="169">
        <v>3253.9571435999987</v>
      </c>
      <c r="D1230" s="170"/>
    </row>
    <row r="1231" spans="1:4" ht="15" customHeight="1">
      <c r="A1231" s="133" t="s">
        <v>1461</v>
      </c>
      <c r="B1231" s="166">
        <v>2057</v>
      </c>
      <c r="C1231" s="166">
        <v>1997.5643992999999</v>
      </c>
      <c r="D1231" s="134"/>
    </row>
    <row r="1232" spans="1:4" ht="15" customHeight="1">
      <c r="A1232" s="133" t="s">
        <v>1462</v>
      </c>
      <c r="B1232" s="166">
        <v>1276</v>
      </c>
      <c r="C1232" s="166">
        <v>1256.3927442999998</v>
      </c>
      <c r="D1232" s="134"/>
    </row>
    <row r="1233" spans="1:4" ht="15" customHeight="1">
      <c r="A1233" s="133" t="s">
        <v>1463</v>
      </c>
      <c r="B1233" s="166"/>
      <c r="C1233" s="166"/>
      <c r="D1233" s="134"/>
    </row>
    <row r="1234" spans="1:4" s="171" customFormat="1" ht="15" customHeight="1">
      <c r="A1234" s="172" t="s">
        <v>1464</v>
      </c>
      <c r="B1234" s="169"/>
      <c r="C1234" s="169"/>
      <c r="D1234" s="170"/>
    </row>
    <row r="1235" spans="1:4" ht="15" customHeight="1">
      <c r="A1235" s="133" t="s">
        <v>1465</v>
      </c>
      <c r="B1235" s="166"/>
      <c r="C1235" s="166"/>
      <c r="D1235" s="134"/>
    </row>
    <row r="1236" spans="1:4" ht="15" customHeight="1">
      <c r="A1236" s="133" t="s">
        <v>1466</v>
      </c>
      <c r="B1236" s="166"/>
      <c r="C1236" s="166"/>
      <c r="D1236" s="134"/>
    </row>
    <row r="1237" spans="1:4" ht="15" customHeight="1">
      <c r="A1237" s="133" t="s">
        <v>1467</v>
      </c>
      <c r="B1237" s="166"/>
      <c r="C1237" s="166"/>
      <c r="D1237" s="134"/>
    </row>
    <row r="1238" spans="1:4" s="171" customFormat="1" ht="15" customHeight="1">
      <c r="A1238" s="168" t="s">
        <v>1853</v>
      </c>
      <c r="B1238" s="169"/>
      <c r="C1238" s="169"/>
      <c r="D1238" s="170"/>
    </row>
    <row r="1239" spans="1:4" ht="15" customHeight="1">
      <c r="A1239" s="133" t="s">
        <v>1468</v>
      </c>
      <c r="B1239" s="166"/>
      <c r="C1239" s="166"/>
      <c r="D1239" s="134"/>
    </row>
    <row r="1240" spans="1:4" ht="15" customHeight="1">
      <c r="A1240" s="133" t="s">
        <v>1469</v>
      </c>
      <c r="B1240" s="166"/>
      <c r="C1240" s="166"/>
      <c r="D1240" s="134"/>
    </row>
    <row r="1241" spans="1:4" ht="15" customHeight="1">
      <c r="A1241" s="133" t="s">
        <v>1470</v>
      </c>
      <c r="B1241" s="166"/>
      <c r="C1241" s="166"/>
      <c r="D1241" s="134"/>
    </row>
    <row r="1242" spans="1:4" ht="15" customHeight="1">
      <c r="A1242" s="133" t="s">
        <v>1471</v>
      </c>
      <c r="B1242" s="166"/>
      <c r="C1242" s="166"/>
      <c r="D1242" s="134"/>
    </row>
    <row r="1243" spans="1:4" ht="15" customHeight="1">
      <c r="A1243" s="133" t="s">
        <v>1472</v>
      </c>
      <c r="B1243" s="166"/>
      <c r="C1243" s="166"/>
      <c r="D1243" s="134"/>
    </row>
    <row r="1244" spans="1:4" ht="15" customHeight="1">
      <c r="A1244" s="133" t="s">
        <v>1473</v>
      </c>
      <c r="B1244" s="166"/>
      <c r="C1244" s="166"/>
      <c r="D1244" s="134"/>
    </row>
    <row r="1245" spans="1:4" ht="15" customHeight="1">
      <c r="A1245" s="133" t="s">
        <v>1474</v>
      </c>
      <c r="B1245" s="166"/>
      <c r="C1245" s="166"/>
      <c r="D1245" s="134"/>
    </row>
    <row r="1246" spans="1:4" ht="15" customHeight="1">
      <c r="A1246" s="133" t="s">
        <v>1475</v>
      </c>
      <c r="B1246" s="166"/>
      <c r="C1246" s="166"/>
      <c r="D1246" s="134"/>
    </row>
    <row r="1247" spans="1:4" ht="15" customHeight="1">
      <c r="A1247" s="133" t="s">
        <v>1476</v>
      </c>
      <c r="B1247" s="166"/>
      <c r="C1247" s="166"/>
      <c r="D1247" s="134"/>
    </row>
    <row r="1248" spans="1:4" ht="15" customHeight="1">
      <c r="A1248" s="133" t="s">
        <v>1477</v>
      </c>
      <c r="B1248" s="166"/>
      <c r="C1248" s="166"/>
      <c r="D1248" s="134"/>
    </row>
    <row r="1249" spans="1:4" ht="15" customHeight="1">
      <c r="A1249" s="133" t="s">
        <v>1478</v>
      </c>
      <c r="B1249" s="166"/>
      <c r="C1249" s="166"/>
      <c r="D1249" s="134"/>
    </row>
    <row r="1250" spans="1:4" ht="15" customHeight="1">
      <c r="A1250" s="133" t="s">
        <v>1479</v>
      </c>
      <c r="B1250" s="166"/>
      <c r="C1250" s="166"/>
      <c r="D1250" s="134"/>
    </row>
    <row r="1251" spans="1:4" ht="15" customHeight="1">
      <c r="A1251" s="133" t="s">
        <v>1480</v>
      </c>
      <c r="B1251" s="166"/>
      <c r="C1251" s="166"/>
      <c r="D1251" s="134"/>
    </row>
    <row r="1252" spans="1:4" ht="15" customHeight="1">
      <c r="A1252" s="133" t="s">
        <v>1481</v>
      </c>
      <c r="B1252" s="166"/>
      <c r="C1252" s="166"/>
      <c r="D1252" s="134"/>
    </row>
    <row r="1253" spans="1:4" ht="15" customHeight="1">
      <c r="A1253" s="133" t="s">
        <v>1482</v>
      </c>
      <c r="B1253" s="166"/>
      <c r="C1253" s="166"/>
      <c r="D1253" s="134"/>
    </row>
    <row r="1254" spans="1:4" ht="15" customHeight="1">
      <c r="A1254" s="133" t="s">
        <v>1483</v>
      </c>
      <c r="B1254" s="166"/>
      <c r="C1254" s="166"/>
      <c r="D1254" s="134"/>
    </row>
    <row r="1255" spans="1:4" ht="15" customHeight="1">
      <c r="A1255" s="133" t="s">
        <v>1484</v>
      </c>
      <c r="B1255" s="166"/>
      <c r="C1255" s="166"/>
      <c r="D1255" s="134"/>
    </row>
    <row r="1256" spans="1:4" ht="15" customHeight="1">
      <c r="A1256" s="133" t="s">
        <v>1485</v>
      </c>
      <c r="B1256" s="166"/>
      <c r="C1256" s="166"/>
      <c r="D1256" s="134"/>
    </row>
    <row r="1257" spans="1:4" ht="15" customHeight="1">
      <c r="A1257" s="133" t="s">
        <v>1486</v>
      </c>
      <c r="B1257" s="166"/>
      <c r="C1257" s="166"/>
      <c r="D1257" s="134"/>
    </row>
    <row r="1258" spans="1:4" ht="15" customHeight="1">
      <c r="A1258" s="133" t="s">
        <v>1487</v>
      </c>
      <c r="B1258" s="166"/>
      <c r="C1258" s="166"/>
      <c r="D1258" s="134"/>
    </row>
    <row r="1259" spans="1:4" ht="15" customHeight="1">
      <c r="A1259" s="133" t="s">
        <v>1488</v>
      </c>
      <c r="B1259" s="166"/>
      <c r="C1259" s="166"/>
      <c r="D1259" s="134"/>
    </row>
    <row r="1260" spans="1:4" ht="15" customHeight="1">
      <c r="A1260" s="133" t="s">
        <v>1489</v>
      </c>
      <c r="B1260" s="166"/>
      <c r="C1260" s="166"/>
      <c r="D1260" s="134"/>
    </row>
    <row r="1261" spans="1:4" ht="15" customHeight="1">
      <c r="A1261" s="133" t="s">
        <v>1490</v>
      </c>
      <c r="B1261" s="166"/>
      <c r="C1261" s="166"/>
      <c r="D1261" s="134"/>
    </row>
    <row r="1262" spans="1:4" ht="15" customHeight="1">
      <c r="A1262" s="133" t="s">
        <v>1491</v>
      </c>
      <c r="B1262" s="166"/>
      <c r="C1262" s="166"/>
      <c r="D1262" s="134"/>
    </row>
    <row r="1263" spans="1:4" ht="15" customHeight="1">
      <c r="A1263" s="133" t="s">
        <v>1492</v>
      </c>
      <c r="B1263" s="166"/>
      <c r="C1263" s="166"/>
      <c r="D1263" s="134"/>
    </row>
    <row r="1264" spans="1:4" ht="15" customHeight="1">
      <c r="A1264" s="133" t="s">
        <v>1493</v>
      </c>
      <c r="B1264" s="166"/>
      <c r="C1264" s="166"/>
      <c r="D1264" s="134"/>
    </row>
    <row r="1265" spans="1:4" ht="15" customHeight="1">
      <c r="A1265" s="133" t="s">
        <v>1494</v>
      </c>
      <c r="B1265" s="166"/>
      <c r="C1265" s="166"/>
      <c r="D1265" s="134"/>
    </row>
    <row r="1266" spans="1:4" ht="15" customHeight="1">
      <c r="A1266" s="133" t="s">
        <v>1495</v>
      </c>
      <c r="B1266" s="166"/>
      <c r="C1266" s="166"/>
      <c r="D1266" s="134"/>
    </row>
    <row r="1267" spans="1:4" ht="15" customHeight="1">
      <c r="A1267" s="133" t="s">
        <v>1496</v>
      </c>
      <c r="B1267" s="166"/>
      <c r="C1267" s="166"/>
      <c r="D1267" s="134"/>
    </row>
    <row r="1268" spans="1:4" ht="15" customHeight="1">
      <c r="A1268" s="133" t="s">
        <v>1497</v>
      </c>
      <c r="B1268" s="166"/>
      <c r="C1268" s="166"/>
      <c r="D1268" s="134"/>
    </row>
    <row r="1269" spans="1:4" ht="15" customHeight="1">
      <c r="A1269" s="133" t="s">
        <v>1498</v>
      </c>
      <c r="B1269" s="166"/>
      <c r="C1269" s="166"/>
      <c r="D1269" s="134"/>
    </row>
    <row r="1270" spans="1:4" ht="15" customHeight="1">
      <c r="A1270" s="133" t="s">
        <v>1499</v>
      </c>
      <c r="B1270" s="166"/>
      <c r="C1270" s="166"/>
      <c r="D1270" s="134"/>
    </row>
    <row r="1271" spans="1:4" ht="15" customHeight="1">
      <c r="A1271" s="133" t="s">
        <v>1500</v>
      </c>
      <c r="B1271" s="166"/>
      <c r="C1271" s="166"/>
      <c r="D1271" s="134"/>
    </row>
    <row r="1272" spans="1:4" ht="15" customHeight="1">
      <c r="A1272" s="133" t="s">
        <v>1501</v>
      </c>
      <c r="B1272" s="166"/>
      <c r="C1272" s="166"/>
      <c r="D1272" s="134"/>
    </row>
    <row r="1273" spans="1:4" ht="15" customHeight="1">
      <c r="A1273" s="133" t="s">
        <v>1502</v>
      </c>
      <c r="B1273" s="166"/>
      <c r="C1273" s="166"/>
      <c r="D1273" s="134"/>
    </row>
    <row r="1274" spans="1:4" ht="15" customHeight="1">
      <c r="A1274" s="133" t="s">
        <v>1503</v>
      </c>
      <c r="B1274" s="166"/>
      <c r="C1274" s="166"/>
      <c r="D1274" s="134"/>
    </row>
    <row r="1275" spans="1:4" ht="15" customHeight="1">
      <c r="A1275" s="133" t="s">
        <v>1504</v>
      </c>
      <c r="B1275" s="166"/>
      <c r="C1275" s="166"/>
      <c r="D1275" s="134"/>
    </row>
    <row r="1276" spans="1:4" ht="15" customHeight="1">
      <c r="A1276" s="133" t="s">
        <v>1505</v>
      </c>
      <c r="B1276" s="166"/>
      <c r="C1276" s="166"/>
      <c r="D1276" s="134"/>
    </row>
    <row r="1277" spans="1:4" ht="15" customHeight="1">
      <c r="A1277" s="133" t="s">
        <v>1506</v>
      </c>
      <c r="B1277" s="166"/>
      <c r="C1277" s="166"/>
      <c r="D1277" s="134"/>
    </row>
    <row r="1278" spans="1:4" ht="15" customHeight="1">
      <c r="A1278" s="133" t="s">
        <v>1507</v>
      </c>
      <c r="B1278" s="166"/>
      <c r="C1278" s="166"/>
      <c r="D1278" s="134"/>
    </row>
    <row r="1279" spans="1:4" ht="15" customHeight="1">
      <c r="A1279" s="133" t="s">
        <v>1508</v>
      </c>
      <c r="B1279" s="166"/>
      <c r="C1279" s="166"/>
      <c r="D1279" s="134"/>
    </row>
    <row r="1280" spans="1:4" ht="15" customHeight="1">
      <c r="A1280" s="133" t="s">
        <v>1509</v>
      </c>
      <c r="B1280" s="166"/>
      <c r="C1280" s="166"/>
      <c r="D1280" s="134"/>
    </row>
    <row r="1281" spans="1:4" ht="15" customHeight="1">
      <c r="A1281" s="133" t="s">
        <v>1510</v>
      </c>
      <c r="B1281" s="166"/>
      <c r="C1281" s="166"/>
      <c r="D1281" s="134"/>
    </row>
    <row r="1282" spans="1:4" ht="15" customHeight="1">
      <c r="A1282" s="133" t="s">
        <v>1511</v>
      </c>
      <c r="B1282" s="166"/>
      <c r="C1282" s="166"/>
      <c r="D1282" s="134"/>
    </row>
    <row r="1283" spans="1:4" ht="15" customHeight="1">
      <c r="A1283" s="133" t="s">
        <v>1512</v>
      </c>
      <c r="B1283" s="166"/>
      <c r="C1283" s="166"/>
      <c r="D1283" s="134"/>
    </row>
    <row r="1284" spans="1:4" ht="15" customHeight="1">
      <c r="A1284" s="133" t="s">
        <v>1513</v>
      </c>
      <c r="B1284" s="166"/>
      <c r="C1284" s="166"/>
      <c r="D1284" s="134"/>
    </row>
    <row r="1285" spans="1:4" ht="15" customHeight="1">
      <c r="A1285" s="133" t="s">
        <v>1514</v>
      </c>
      <c r="B1285" s="166"/>
      <c r="C1285" s="166"/>
      <c r="D1285" s="134"/>
    </row>
    <row r="1286" spans="1:4" ht="15" customHeight="1">
      <c r="A1286" s="133" t="s">
        <v>1515</v>
      </c>
      <c r="B1286" s="166"/>
      <c r="C1286" s="166"/>
      <c r="D1286" s="134"/>
    </row>
    <row r="1287" spans="1:4" ht="15" customHeight="1">
      <c r="A1287" s="133" t="s">
        <v>1516</v>
      </c>
      <c r="B1287" s="166"/>
      <c r="C1287" s="166"/>
      <c r="D1287" s="134"/>
    </row>
    <row r="1288" spans="1:4" ht="15" customHeight="1">
      <c r="A1288" s="133" t="s">
        <v>1517</v>
      </c>
      <c r="B1288" s="166"/>
      <c r="C1288" s="166"/>
      <c r="D1288" s="134"/>
    </row>
    <row r="1289" spans="1:4" ht="15" customHeight="1">
      <c r="A1289" s="133" t="s">
        <v>1518</v>
      </c>
      <c r="B1289" s="166"/>
      <c r="C1289" s="166"/>
      <c r="D1289" s="134"/>
    </row>
    <row r="1290" spans="1:4" ht="15" customHeight="1">
      <c r="A1290" s="133" t="s">
        <v>1519</v>
      </c>
      <c r="B1290" s="166"/>
      <c r="C1290" s="166"/>
      <c r="D1290" s="134"/>
    </row>
    <row r="1291" spans="1:4" s="171" customFormat="1" ht="15" customHeight="1">
      <c r="A1291" s="172" t="s">
        <v>1520</v>
      </c>
      <c r="B1291" s="169">
        <f>1449+417</f>
        <v>1866</v>
      </c>
      <c r="C1291" s="169">
        <f>1404+297</f>
        <v>1701</v>
      </c>
      <c r="D1291" s="170"/>
    </row>
    <row r="1292" spans="1:4" s="171" customFormat="1" ht="15" customHeight="1">
      <c r="A1292" s="172" t="s">
        <v>1521</v>
      </c>
      <c r="B1292" s="169">
        <v>417</v>
      </c>
      <c r="C1292" s="169">
        <v>404.37973030000006</v>
      </c>
      <c r="D1292" s="170"/>
    </row>
    <row r="1293" spans="1:4" ht="15" customHeight="1">
      <c r="A1293" s="133" t="s">
        <v>1522</v>
      </c>
      <c r="B1293" s="166"/>
      <c r="C1293" s="166">
        <v>284.87973030000006</v>
      </c>
      <c r="D1293" s="134"/>
    </row>
    <row r="1294" spans="1:4" ht="15" customHeight="1">
      <c r="A1294" s="133" t="s">
        <v>1523</v>
      </c>
      <c r="B1294" s="166"/>
      <c r="C1294" s="166"/>
      <c r="D1294" s="134"/>
    </row>
    <row r="1295" spans="1:4" ht="15" customHeight="1">
      <c r="A1295" s="133" t="s">
        <v>1524</v>
      </c>
      <c r="B1295" s="166"/>
      <c r="C1295" s="166"/>
      <c r="D1295" s="134"/>
    </row>
    <row r="1296" spans="1:4" ht="15" customHeight="1">
      <c r="A1296" s="133" t="s">
        <v>1525</v>
      </c>
      <c r="B1296" s="166"/>
      <c r="C1296" s="166"/>
      <c r="D1296" s="134"/>
    </row>
    <row r="1297" spans="1:4" ht="15" customHeight="1">
      <c r="A1297" s="133" t="s">
        <v>1526</v>
      </c>
      <c r="B1297" s="166"/>
      <c r="C1297" s="166"/>
      <c r="D1297" s="134"/>
    </row>
    <row r="1298" spans="1:4" ht="15" customHeight="1">
      <c r="A1298" s="133" t="s">
        <v>1527</v>
      </c>
      <c r="B1298" s="166">
        <v>417</v>
      </c>
      <c r="C1298" s="166">
        <v>55</v>
      </c>
      <c r="D1298" s="134"/>
    </row>
    <row r="1299" spans="1:4" ht="15" customHeight="1">
      <c r="A1299" s="133" t="s">
        <v>1528</v>
      </c>
      <c r="B1299" s="166"/>
      <c r="C1299" s="166">
        <v>12</v>
      </c>
      <c r="D1299" s="134"/>
    </row>
    <row r="1300" spans="1:4" ht="15" customHeight="1">
      <c r="A1300" s="133" t="s">
        <v>1529</v>
      </c>
      <c r="B1300" s="166"/>
      <c r="C1300" s="166">
        <v>1</v>
      </c>
      <c r="D1300" s="134"/>
    </row>
    <row r="1301" spans="1:4" ht="15" customHeight="1">
      <c r="A1301" s="133" t="s">
        <v>1530</v>
      </c>
      <c r="B1301" s="166"/>
      <c r="C1301" s="166"/>
      <c r="D1301" s="134"/>
    </row>
    <row r="1302" spans="1:4" ht="15" customHeight="1">
      <c r="A1302" s="133" t="s">
        <v>1531</v>
      </c>
      <c r="B1302" s="166"/>
      <c r="C1302" s="166">
        <v>51</v>
      </c>
      <c r="D1302" s="134"/>
    </row>
    <row r="1303" spans="1:4" ht="15" customHeight="1">
      <c r="A1303" s="133" t="s">
        <v>1532</v>
      </c>
      <c r="B1303" s="166"/>
      <c r="C1303" s="166"/>
      <c r="D1303" s="134"/>
    </row>
    <row r="1304" spans="1:4" s="171" customFormat="1" ht="15" customHeight="1">
      <c r="A1304" s="172" t="s">
        <v>1533</v>
      </c>
      <c r="B1304" s="169">
        <v>1433</v>
      </c>
      <c r="C1304" s="169">
        <v>1297</v>
      </c>
      <c r="D1304" s="170"/>
    </row>
    <row r="1305" spans="1:4" ht="15" customHeight="1">
      <c r="A1305" s="133" t="s">
        <v>1534</v>
      </c>
      <c r="B1305" s="166"/>
      <c r="C1305" s="166"/>
      <c r="D1305" s="134"/>
    </row>
    <row r="1306" spans="1:4" ht="15" customHeight="1">
      <c r="A1306" s="133" t="s">
        <v>1535</v>
      </c>
      <c r="B1306" s="166">
        <v>1433</v>
      </c>
      <c r="C1306" s="166">
        <v>1297</v>
      </c>
      <c r="D1306" s="134"/>
    </row>
    <row r="1307" spans="1:4" ht="15" customHeight="1">
      <c r="A1307" s="133" t="s">
        <v>1536</v>
      </c>
      <c r="B1307" s="166"/>
      <c r="C1307" s="166"/>
      <c r="D1307" s="134"/>
    </row>
    <row r="1308" spans="1:4" ht="15" customHeight="1">
      <c r="A1308" s="133" t="s">
        <v>1537</v>
      </c>
      <c r="B1308" s="166"/>
      <c r="C1308" s="166"/>
      <c r="D1308" s="134"/>
    </row>
    <row r="1309" spans="1:4" ht="15" customHeight="1">
      <c r="A1309" s="133" t="s">
        <v>1538</v>
      </c>
      <c r="B1309" s="166"/>
      <c r="C1309" s="166"/>
      <c r="D1309" s="134"/>
    </row>
    <row r="1310" spans="1:4" ht="15" customHeight="1">
      <c r="A1310" s="133" t="s">
        <v>1539</v>
      </c>
      <c r="B1310" s="166"/>
      <c r="C1310" s="166"/>
      <c r="D1310" s="134"/>
    </row>
    <row r="1311" spans="1:4" ht="15" customHeight="1">
      <c r="A1311" s="133" t="s">
        <v>1540</v>
      </c>
      <c r="B1311" s="166"/>
      <c r="C1311" s="166"/>
      <c r="D1311" s="134"/>
    </row>
    <row r="1312" spans="1:4" ht="15" customHeight="1">
      <c r="A1312" s="133" t="s">
        <v>1541</v>
      </c>
      <c r="B1312" s="166"/>
      <c r="C1312" s="166"/>
      <c r="D1312" s="134"/>
    </row>
    <row r="1313" spans="1:4" ht="15" customHeight="1">
      <c r="A1313" s="133" t="s">
        <v>1542</v>
      </c>
      <c r="B1313" s="166"/>
      <c r="C1313" s="166"/>
      <c r="D1313" s="134"/>
    </row>
    <row r="1314" spans="1:4" ht="15" customHeight="1">
      <c r="A1314" s="133" t="s">
        <v>1543</v>
      </c>
      <c r="B1314" s="166"/>
      <c r="C1314" s="166"/>
      <c r="D1314" s="134"/>
    </row>
    <row r="1315" spans="1:4" ht="15" customHeight="1">
      <c r="A1315" s="133" t="s">
        <v>1544</v>
      </c>
      <c r="B1315" s="166"/>
      <c r="C1315" s="166"/>
      <c r="D1315" s="134"/>
    </row>
    <row r="1316" spans="1:4" ht="15" customHeight="1">
      <c r="A1316" s="133" t="s">
        <v>1545</v>
      </c>
      <c r="B1316" s="166"/>
      <c r="C1316" s="166"/>
      <c r="D1316" s="134"/>
    </row>
    <row r="1317" spans="1:4" ht="15" customHeight="1">
      <c r="A1317" s="133" t="s">
        <v>1546</v>
      </c>
      <c r="B1317" s="166"/>
      <c r="C1317" s="166"/>
      <c r="D1317" s="134"/>
    </row>
    <row r="1318" spans="1:4" ht="15" customHeight="1">
      <c r="A1318" s="133" t="s">
        <v>1547</v>
      </c>
      <c r="B1318" s="166"/>
      <c r="C1318" s="166"/>
      <c r="D1318" s="134"/>
    </row>
    <row r="1319" spans="1:4" ht="15" customHeight="1">
      <c r="A1319" s="133" t="s">
        <v>1548</v>
      </c>
      <c r="B1319" s="166"/>
      <c r="C1319" s="166"/>
      <c r="D1319" s="134"/>
    </row>
    <row r="1320" spans="1:4" ht="15" customHeight="1">
      <c r="A1320" s="133" t="s">
        <v>1549</v>
      </c>
      <c r="B1320" s="166"/>
      <c r="C1320" s="166"/>
      <c r="D1320" s="134"/>
    </row>
    <row r="1321" spans="1:4" ht="15" customHeight="1">
      <c r="A1321" s="133" t="s">
        <v>1550</v>
      </c>
      <c r="B1321" s="166"/>
      <c r="C1321" s="166"/>
      <c r="D1321" s="134"/>
    </row>
    <row r="1322" spans="1:4" ht="15" customHeight="1">
      <c r="A1322" s="133" t="s">
        <v>1551</v>
      </c>
      <c r="B1322" s="166"/>
      <c r="C1322" s="166"/>
      <c r="D1322" s="134"/>
    </row>
    <row r="1323" spans="1:4" ht="15" customHeight="1">
      <c r="A1323" s="133" t="s">
        <v>1552</v>
      </c>
      <c r="B1323" s="166"/>
      <c r="C1323" s="166"/>
      <c r="D1323" s="134"/>
    </row>
    <row r="1324" spans="1:4" ht="15" customHeight="1">
      <c r="A1324" s="133" t="s">
        <v>1553</v>
      </c>
      <c r="B1324" s="166"/>
      <c r="C1324" s="166"/>
      <c r="D1324" s="134"/>
    </row>
    <row r="1325" spans="1:4" ht="15" customHeight="1">
      <c r="A1325" s="133" t="s">
        <v>1554</v>
      </c>
      <c r="B1325" s="166"/>
      <c r="C1325" s="166"/>
      <c r="D1325" s="134"/>
    </row>
    <row r="1326" spans="1:4" ht="15" customHeight="1">
      <c r="A1326" s="133" t="s">
        <v>1555</v>
      </c>
      <c r="B1326" s="166"/>
      <c r="C1326" s="166"/>
      <c r="D1326" s="134"/>
    </row>
    <row r="1327" spans="1:4" ht="15" customHeight="1">
      <c r="A1327" s="133" t="s">
        <v>1556</v>
      </c>
      <c r="B1327" s="166"/>
      <c r="C1327" s="166"/>
      <c r="D1327" s="134"/>
    </row>
    <row r="1328" spans="1:4" ht="15" customHeight="1">
      <c r="A1328" s="133" t="s">
        <v>1557</v>
      </c>
      <c r="B1328" s="166"/>
      <c r="C1328" s="166"/>
      <c r="D1328" s="134"/>
    </row>
    <row r="1329" spans="1:4" ht="15" customHeight="1">
      <c r="A1329" s="133" t="s">
        <v>1558</v>
      </c>
      <c r="B1329" s="166"/>
      <c r="C1329" s="166"/>
      <c r="D1329" s="134"/>
    </row>
    <row r="1330" spans="1:4" ht="15" customHeight="1">
      <c r="A1330" s="133" t="s">
        <v>1559</v>
      </c>
      <c r="B1330" s="166"/>
      <c r="C1330" s="166"/>
      <c r="D1330" s="134"/>
    </row>
    <row r="1331" spans="1:4" ht="15" customHeight="1">
      <c r="A1331" s="133" t="s">
        <v>1560</v>
      </c>
      <c r="B1331" s="166"/>
      <c r="C1331" s="166"/>
      <c r="D1331" s="134"/>
    </row>
    <row r="1332" spans="1:4" ht="15" customHeight="1">
      <c r="A1332" s="133" t="s">
        <v>1561</v>
      </c>
      <c r="B1332" s="166"/>
      <c r="C1332" s="166"/>
      <c r="D1332" s="134"/>
    </row>
    <row r="1333" spans="1:4" ht="15" customHeight="1">
      <c r="A1333" s="133" t="s">
        <v>1562</v>
      </c>
      <c r="B1333" s="166"/>
      <c r="C1333" s="166"/>
      <c r="D1333" s="134"/>
    </row>
    <row r="1334" spans="1:4" ht="15" customHeight="1">
      <c r="A1334" s="133" t="s">
        <v>1563</v>
      </c>
      <c r="B1334" s="166"/>
      <c r="C1334" s="166"/>
      <c r="D1334" s="134"/>
    </row>
    <row r="1335" spans="1:4" ht="15" customHeight="1">
      <c r="A1335" s="133" t="s">
        <v>1564</v>
      </c>
      <c r="B1335" s="166"/>
      <c r="C1335" s="166"/>
      <c r="D1335" s="134"/>
    </row>
    <row r="1336" spans="1:4" ht="15" customHeight="1">
      <c r="A1336" s="133" t="s">
        <v>1565</v>
      </c>
      <c r="B1336" s="166"/>
      <c r="C1336" s="166"/>
      <c r="D1336" s="134"/>
    </row>
    <row r="1337" spans="1:4" ht="15" customHeight="1">
      <c r="A1337" s="133" t="s">
        <v>1566</v>
      </c>
      <c r="B1337" s="166"/>
      <c r="C1337" s="166"/>
      <c r="D1337" s="134"/>
    </row>
    <row r="1338" spans="1:4" ht="15" customHeight="1">
      <c r="A1338" s="133" t="s">
        <v>1567</v>
      </c>
      <c r="B1338" s="166"/>
      <c r="C1338" s="166"/>
      <c r="D1338" s="134"/>
    </row>
    <row r="1339" spans="1:4" ht="15" customHeight="1">
      <c r="A1339" s="133" t="s">
        <v>1568</v>
      </c>
      <c r="B1339" s="166"/>
      <c r="C1339" s="166"/>
      <c r="D1339" s="134"/>
    </row>
    <row r="1340" spans="1:4" ht="15" customHeight="1">
      <c r="A1340" s="133" t="s">
        <v>1569</v>
      </c>
      <c r="B1340" s="166"/>
      <c r="C1340" s="166"/>
      <c r="D1340" s="134"/>
    </row>
    <row r="1341" spans="1:4" s="171" customFormat="1" ht="15" customHeight="1">
      <c r="A1341" s="172" t="s">
        <v>1570</v>
      </c>
      <c r="B1341" s="169">
        <v>16</v>
      </c>
      <c r="C1341" s="169"/>
      <c r="D1341" s="170"/>
    </row>
    <row r="1342" spans="1:4" ht="15" customHeight="1">
      <c r="A1342" s="133" t="s">
        <v>1571</v>
      </c>
      <c r="B1342" s="166"/>
      <c r="C1342" s="166"/>
      <c r="D1342" s="134"/>
    </row>
    <row r="1343" spans="1:4" ht="15" customHeight="1">
      <c r="A1343" s="133" t="s">
        <v>1572</v>
      </c>
      <c r="B1343" s="166">
        <v>16</v>
      </c>
      <c r="C1343" s="166"/>
      <c r="D1343" s="134"/>
    </row>
    <row r="1344" spans="1:4" ht="15" customHeight="1">
      <c r="A1344" s="133" t="s">
        <v>1573</v>
      </c>
      <c r="B1344" s="166"/>
      <c r="C1344" s="166"/>
      <c r="D1344" s="134"/>
    </row>
    <row r="1345" spans="1:4" ht="15" customHeight="1">
      <c r="A1345" s="133" t="s">
        <v>1574</v>
      </c>
      <c r="B1345" s="166"/>
      <c r="C1345" s="166"/>
      <c r="D1345" s="134"/>
    </row>
    <row r="1346" spans="1:4" ht="15" customHeight="1">
      <c r="A1346" s="133" t="s">
        <v>1575</v>
      </c>
      <c r="B1346" s="166"/>
      <c r="C1346" s="166"/>
      <c r="D1346" s="134"/>
    </row>
    <row r="1347" spans="1:4" ht="15" customHeight="1">
      <c r="A1347" s="133" t="s">
        <v>1576</v>
      </c>
      <c r="B1347" s="166"/>
      <c r="C1347" s="166"/>
      <c r="D1347" s="134"/>
    </row>
    <row r="1348" spans="1:4" ht="15" customHeight="1">
      <c r="A1348" s="133" t="s">
        <v>48</v>
      </c>
      <c r="B1348" s="166"/>
      <c r="C1348" s="166">
        <v>5000</v>
      </c>
      <c r="D1348" s="134"/>
    </row>
    <row r="1349" spans="1:4" ht="15" customHeight="1">
      <c r="A1349" s="133" t="s">
        <v>1577</v>
      </c>
      <c r="B1349" s="166"/>
      <c r="C1349" s="166"/>
      <c r="D1349" s="134"/>
    </row>
    <row r="1350" spans="1:4" ht="15" customHeight="1">
      <c r="A1350" s="133" t="s">
        <v>1578</v>
      </c>
      <c r="B1350" s="166"/>
      <c r="C1350" s="166"/>
      <c r="D1350" s="134"/>
    </row>
    <row r="1351" spans="1:4" ht="15" customHeight="1">
      <c r="A1351" s="133" t="s">
        <v>1579</v>
      </c>
      <c r="B1351" s="166"/>
      <c r="C1351" s="166"/>
      <c r="D1351" s="134"/>
    </row>
    <row r="1352" spans="1:4" ht="15" customHeight="1">
      <c r="A1352" s="133" t="s">
        <v>1580</v>
      </c>
      <c r="B1352" s="166"/>
      <c r="C1352" s="166"/>
      <c r="D1352" s="134"/>
    </row>
    <row r="1353" spans="1:4" ht="15" customHeight="1">
      <c r="A1353" s="133" t="s">
        <v>1581</v>
      </c>
      <c r="B1353" s="166"/>
      <c r="C1353" s="166"/>
      <c r="D1353" s="134"/>
    </row>
    <row r="1354" spans="1:4" ht="15" customHeight="1">
      <c r="A1354" s="133" t="s">
        <v>1582</v>
      </c>
      <c r="B1354" s="166"/>
      <c r="C1354" s="166"/>
      <c r="D1354" s="134"/>
    </row>
    <row r="1355" spans="1:4" ht="15" customHeight="1">
      <c r="A1355" s="133" t="s">
        <v>1583</v>
      </c>
      <c r="B1355" s="166"/>
      <c r="C1355" s="166"/>
      <c r="D1355" s="134"/>
    </row>
    <row r="1356" spans="1:4" ht="15" customHeight="1">
      <c r="A1356" s="133" t="s">
        <v>1584</v>
      </c>
      <c r="B1356" s="166"/>
      <c r="C1356" s="166"/>
      <c r="D1356" s="134"/>
    </row>
    <row r="1357" spans="1:4" ht="15" customHeight="1">
      <c r="A1357" s="133" t="s">
        <v>1585</v>
      </c>
      <c r="B1357" s="166"/>
      <c r="C1357" s="166"/>
      <c r="D1357" s="134"/>
    </row>
    <row r="1358" spans="1:4" ht="15" customHeight="1">
      <c r="A1358" s="133" t="s">
        <v>1586</v>
      </c>
      <c r="B1358" s="166"/>
      <c r="C1358" s="166"/>
      <c r="D1358" s="134"/>
    </row>
    <row r="1359" spans="1:4" ht="15" customHeight="1">
      <c r="A1359" s="133" t="s">
        <v>1587</v>
      </c>
      <c r="B1359" s="166">
        <v>34269</v>
      </c>
      <c r="C1359" s="166"/>
      <c r="D1359" s="134"/>
    </row>
    <row r="1360" spans="1:4" ht="15" customHeight="1">
      <c r="A1360" s="133" t="s">
        <v>1588</v>
      </c>
      <c r="B1360" s="166">
        <v>34269</v>
      </c>
      <c r="C1360" s="166"/>
      <c r="D1360" s="134"/>
    </row>
    <row r="1361" spans="1:4" ht="15" customHeight="1">
      <c r="A1361" s="133" t="s">
        <v>1589</v>
      </c>
      <c r="B1361" s="166"/>
      <c r="C1361" s="166"/>
      <c r="D1361" s="134"/>
    </row>
    <row r="1362" spans="1:4" ht="15" customHeight="1">
      <c r="A1362" s="133" t="s">
        <v>1590</v>
      </c>
      <c r="B1362" s="166"/>
      <c r="C1362" s="166"/>
      <c r="D1362" s="134"/>
    </row>
    <row r="1363" spans="1:4" ht="15" customHeight="1">
      <c r="A1363" s="133" t="s">
        <v>1591</v>
      </c>
      <c r="B1363" s="166"/>
      <c r="C1363" s="166"/>
      <c r="D1363" s="134"/>
    </row>
    <row r="1364" spans="1:4" ht="15" customHeight="1">
      <c r="A1364" s="133" t="s">
        <v>1592</v>
      </c>
      <c r="B1364" s="166"/>
      <c r="C1364" s="166"/>
      <c r="D1364" s="134"/>
    </row>
    <row r="1365" spans="1:4" ht="15" customHeight="1">
      <c r="A1365" s="133" t="s">
        <v>1593</v>
      </c>
      <c r="B1365" s="166"/>
      <c r="C1365" s="166"/>
      <c r="D1365" s="134"/>
    </row>
    <row r="1366" spans="1:4" ht="15" customHeight="1">
      <c r="A1366" s="133" t="s">
        <v>1594</v>
      </c>
      <c r="B1366" s="166"/>
      <c r="C1366" s="166"/>
      <c r="D1366" s="134"/>
    </row>
    <row r="1367" spans="1:4" ht="15" customHeight="1">
      <c r="A1367" s="133" t="s">
        <v>1595</v>
      </c>
      <c r="B1367" s="166"/>
      <c r="C1367" s="166"/>
      <c r="D1367" s="134"/>
    </row>
    <row r="1368" spans="1:4" ht="15" customHeight="1">
      <c r="A1368" s="133" t="s">
        <v>1596</v>
      </c>
      <c r="B1368" s="166"/>
      <c r="C1368" s="166"/>
      <c r="D1368" s="134"/>
    </row>
    <row r="1369" spans="1:4" ht="15" customHeight="1">
      <c r="A1369" s="133" t="s">
        <v>1597</v>
      </c>
      <c r="B1369" s="166"/>
      <c r="C1369" s="166"/>
      <c r="D1369" s="134"/>
    </row>
    <row r="1370" spans="1:4" ht="15" customHeight="1">
      <c r="A1370" s="133" t="s">
        <v>1598</v>
      </c>
      <c r="B1370" s="166"/>
      <c r="C1370" s="166"/>
      <c r="D1370" s="134"/>
    </row>
    <row r="1371" spans="1:4" ht="15" customHeight="1">
      <c r="A1371" s="133" t="s">
        <v>1599</v>
      </c>
      <c r="B1371" s="166"/>
      <c r="C1371" s="166"/>
      <c r="D1371" s="134"/>
    </row>
    <row r="1372" spans="1:4" ht="15" customHeight="1">
      <c r="A1372" s="133" t="s">
        <v>1600</v>
      </c>
      <c r="B1372" s="166"/>
      <c r="C1372" s="166"/>
      <c r="D1372" s="134"/>
    </row>
    <row r="1373" spans="1:4" ht="15" customHeight="1">
      <c r="A1373" s="133" t="s">
        <v>1601</v>
      </c>
      <c r="B1373" s="166"/>
      <c r="C1373" s="166"/>
      <c r="D1373" s="134"/>
    </row>
    <row r="1374" spans="1:4" ht="15" customHeight="1">
      <c r="A1374" s="133" t="s">
        <v>1602</v>
      </c>
      <c r="B1374" s="166"/>
      <c r="C1374" s="166"/>
      <c r="D1374" s="134"/>
    </row>
    <row r="1375" spans="1:4" ht="15" customHeight="1">
      <c r="A1375" s="133" t="s">
        <v>1603</v>
      </c>
      <c r="B1375" s="166"/>
      <c r="C1375" s="166"/>
      <c r="D1375" s="134"/>
    </row>
    <row r="1376" spans="1:4" ht="15" customHeight="1">
      <c r="A1376" s="133" t="s">
        <v>1604</v>
      </c>
      <c r="B1376" s="166"/>
      <c r="C1376" s="166"/>
      <c r="D1376" s="134"/>
    </row>
    <row r="1377" spans="1:4" ht="15" customHeight="1">
      <c r="A1377" s="133" t="s">
        <v>1605</v>
      </c>
      <c r="B1377" s="166"/>
      <c r="C1377" s="166"/>
      <c r="D1377" s="134"/>
    </row>
    <row r="1378" spans="1:4" ht="15" customHeight="1">
      <c r="A1378" s="133" t="s">
        <v>1606</v>
      </c>
      <c r="B1378" s="166"/>
      <c r="C1378" s="166"/>
      <c r="D1378" s="134"/>
    </row>
    <row r="1379" spans="1:4" ht="15" customHeight="1">
      <c r="A1379" s="133" t="s">
        <v>1607</v>
      </c>
      <c r="B1379" s="166"/>
      <c r="C1379" s="166"/>
      <c r="D1379" s="134"/>
    </row>
    <row r="1380" spans="1:4" ht="15" customHeight="1">
      <c r="A1380" s="133" t="s">
        <v>1608</v>
      </c>
      <c r="B1380" s="166"/>
      <c r="C1380" s="166"/>
      <c r="D1380" s="134"/>
    </row>
    <row r="1381" spans="1:4" ht="15" customHeight="1">
      <c r="A1381" s="133" t="s">
        <v>1609</v>
      </c>
      <c r="B1381" s="166"/>
      <c r="C1381" s="166"/>
      <c r="D1381" s="134"/>
    </row>
    <row r="1382" spans="1:4" ht="15" customHeight="1">
      <c r="A1382" s="133" t="s">
        <v>1610</v>
      </c>
      <c r="B1382" s="166"/>
      <c r="C1382" s="166"/>
      <c r="D1382" s="134"/>
    </row>
    <row r="1383" spans="1:4" ht="15" customHeight="1">
      <c r="A1383" s="133" t="s">
        <v>1611</v>
      </c>
      <c r="B1383" s="166"/>
      <c r="C1383" s="166"/>
      <c r="D1383" s="134"/>
    </row>
    <row r="1384" spans="1:4" ht="15" customHeight="1">
      <c r="A1384" s="133" t="s">
        <v>1612</v>
      </c>
      <c r="B1384" s="166"/>
      <c r="C1384" s="166"/>
      <c r="D1384" s="134"/>
    </row>
    <row r="1385" spans="1:4" ht="15" customHeight="1">
      <c r="A1385" s="133" t="s">
        <v>1613</v>
      </c>
      <c r="B1385" s="166"/>
      <c r="C1385" s="166"/>
      <c r="D1385" s="134"/>
    </row>
    <row r="1386" spans="1:4" ht="15" customHeight="1">
      <c r="A1386" s="133" t="s">
        <v>1614</v>
      </c>
      <c r="B1386" s="166"/>
      <c r="C1386" s="166"/>
      <c r="D1386" s="134"/>
    </row>
    <row r="1387" spans="1:4" ht="15" customHeight="1">
      <c r="A1387" s="133" t="s">
        <v>1615</v>
      </c>
      <c r="B1387" s="166"/>
      <c r="C1387" s="166"/>
      <c r="D1387" s="134"/>
    </row>
    <row r="1388" spans="1:4" ht="15" customHeight="1">
      <c r="A1388" s="133" t="s">
        <v>1616</v>
      </c>
      <c r="B1388" s="166"/>
      <c r="C1388" s="166"/>
      <c r="D1388" s="134"/>
    </row>
    <row r="1389" spans="1:4" ht="15" customHeight="1">
      <c r="A1389" s="133" t="s">
        <v>1617</v>
      </c>
      <c r="B1389" s="166"/>
      <c r="C1389" s="166"/>
      <c r="D1389" s="134"/>
    </row>
    <row r="1390" spans="1:4" ht="15" customHeight="1">
      <c r="A1390" s="133" t="s">
        <v>1618</v>
      </c>
      <c r="B1390" s="166"/>
      <c r="C1390" s="166"/>
      <c r="D1390" s="134"/>
    </row>
    <row r="1391" spans="1:4" ht="15" customHeight="1">
      <c r="A1391" s="133" t="s">
        <v>1619</v>
      </c>
      <c r="B1391" s="166"/>
      <c r="C1391" s="166"/>
      <c r="D1391" s="134"/>
    </row>
    <row r="1392" spans="1:4" ht="15" customHeight="1">
      <c r="A1392" s="133" t="s">
        <v>1620</v>
      </c>
      <c r="B1392" s="166"/>
      <c r="C1392" s="166"/>
      <c r="D1392" s="134"/>
    </row>
    <row r="1393" spans="1:4" ht="15" customHeight="1">
      <c r="A1393" s="133" t="s">
        <v>1621</v>
      </c>
      <c r="B1393" s="166"/>
      <c r="C1393" s="166"/>
      <c r="D1393" s="134"/>
    </row>
    <row r="1394" spans="1:4" ht="15" customHeight="1">
      <c r="A1394" s="133" t="s">
        <v>1622</v>
      </c>
      <c r="B1394" s="166"/>
      <c r="C1394" s="166"/>
      <c r="D1394" s="134"/>
    </row>
    <row r="1395" spans="1:4" ht="15" customHeight="1">
      <c r="A1395" s="133" t="s">
        <v>1623</v>
      </c>
      <c r="B1395" s="166"/>
      <c r="C1395" s="166"/>
      <c r="D1395" s="134"/>
    </row>
    <row r="1396" spans="1:4" ht="15" customHeight="1">
      <c r="A1396" s="133" t="s">
        <v>1624</v>
      </c>
      <c r="B1396" s="166"/>
      <c r="C1396" s="166"/>
      <c r="D1396" s="134"/>
    </row>
    <row r="1397" spans="1:4" ht="15" customHeight="1">
      <c r="A1397" s="133" t="s">
        <v>1625</v>
      </c>
      <c r="B1397" s="166"/>
      <c r="C1397" s="166"/>
      <c r="D1397" s="134"/>
    </row>
    <row r="1398" spans="1:4" ht="15" customHeight="1">
      <c r="A1398" s="133" t="s">
        <v>1626</v>
      </c>
      <c r="B1398" s="166"/>
      <c r="C1398" s="166"/>
      <c r="D1398" s="134"/>
    </row>
    <row r="1399" spans="1:4" ht="15" customHeight="1">
      <c r="A1399" s="133" t="s">
        <v>1627</v>
      </c>
      <c r="B1399" s="166"/>
      <c r="C1399" s="166"/>
      <c r="D1399" s="134"/>
    </row>
    <row r="1400" spans="1:4" ht="15" customHeight="1">
      <c r="A1400" s="133" t="s">
        <v>1628</v>
      </c>
      <c r="B1400" s="166"/>
      <c r="C1400" s="166"/>
      <c r="D1400" s="134"/>
    </row>
    <row r="1401" spans="1:4" ht="15" customHeight="1">
      <c r="A1401" s="133" t="s">
        <v>1629</v>
      </c>
      <c r="B1401" s="166"/>
      <c r="C1401" s="166"/>
      <c r="D1401" s="134"/>
    </row>
    <row r="1402" spans="1:4" ht="15" customHeight="1">
      <c r="A1402" s="133" t="s">
        <v>1630</v>
      </c>
      <c r="B1402" s="166"/>
      <c r="C1402" s="166"/>
      <c r="D1402" s="134"/>
    </row>
    <row r="1403" spans="1:4" ht="15" customHeight="1">
      <c r="A1403" s="133" t="s">
        <v>1631</v>
      </c>
      <c r="B1403" s="166"/>
      <c r="C1403" s="166"/>
      <c r="D1403" s="134"/>
    </row>
    <row r="1404" spans="1:4" ht="15" customHeight="1">
      <c r="A1404" s="133" t="s">
        <v>1632</v>
      </c>
      <c r="B1404" s="166"/>
      <c r="C1404" s="166"/>
      <c r="D1404" s="134"/>
    </row>
    <row r="1405" spans="1:4" ht="15" customHeight="1">
      <c r="A1405" s="133" t="s">
        <v>1633</v>
      </c>
      <c r="B1405" s="166"/>
      <c r="C1405" s="166"/>
      <c r="D1405" s="134"/>
    </row>
    <row r="1406" spans="1:4" ht="15" customHeight="1">
      <c r="A1406" s="133" t="s">
        <v>1634</v>
      </c>
      <c r="B1406" s="166"/>
      <c r="C1406" s="166"/>
      <c r="D1406" s="134"/>
    </row>
    <row r="1407" spans="1:4" ht="15" customHeight="1">
      <c r="A1407" s="133" t="s">
        <v>1635</v>
      </c>
      <c r="B1407" s="166"/>
      <c r="C1407" s="166"/>
      <c r="D1407" s="134"/>
    </row>
    <row r="1408" spans="1:4" ht="15" customHeight="1">
      <c r="A1408" s="133" t="s">
        <v>1636</v>
      </c>
      <c r="B1408" s="166"/>
      <c r="C1408" s="166"/>
      <c r="D1408" s="134"/>
    </row>
    <row r="1409" spans="1:4" ht="15" customHeight="1">
      <c r="A1409" s="133" t="s">
        <v>1637</v>
      </c>
      <c r="B1409" s="166"/>
      <c r="C1409" s="166"/>
      <c r="D1409" s="134"/>
    </row>
    <row r="1410" spans="1:4" ht="15" customHeight="1">
      <c r="A1410" s="133" t="s">
        <v>1638</v>
      </c>
      <c r="B1410" s="166"/>
      <c r="C1410" s="166"/>
      <c r="D1410" s="134"/>
    </row>
    <row r="1411" spans="1:4" ht="15" customHeight="1">
      <c r="A1411" s="133" t="s">
        <v>1639</v>
      </c>
      <c r="B1411" s="166"/>
      <c r="C1411" s="166"/>
      <c r="D1411" s="134"/>
    </row>
    <row r="1412" spans="1:4" ht="15" customHeight="1">
      <c r="A1412" s="133" t="s">
        <v>1640</v>
      </c>
      <c r="B1412" s="166"/>
      <c r="C1412" s="166"/>
      <c r="D1412" s="134"/>
    </row>
    <row r="1413" spans="1:4" ht="15" customHeight="1">
      <c r="A1413" s="133" t="s">
        <v>1641</v>
      </c>
      <c r="B1413" s="166"/>
      <c r="C1413" s="166"/>
      <c r="D1413" s="134"/>
    </row>
    <row r="1414" spans="1:4" ht="15" customHeight="1">
      <c r="A1414" s="133" t="s">
        <v>1642</v>
      </c>
      <c r="B1414" s="166"/>
      <c r="C1414" s="166"/>
      <c r="D1414" s="134"/>
    </row>
    <row r="1415" spans="1:4" ht="15" customHeight="1">
      <c r="A1415" s="133" t="s">
        <v>1643</v>
      </c>
      <c r="B1415" s="166"/>
      <c r="C1415" s="166"/>
      <c r="D1415" s="134"/>
    </row>
    <row r="1416" spans="1:4" ht="15" customHeight="1">
      <c r="A1416" s="133" t="s">
        <v>1644</v>
      </c>
      <c r="B1416" s="166"/>
      <c r="C1416" s="166"/>
      <c r="D1416" s="134"/>
    </row>
    <row r="1417" spans="1:4" ht="15" customHeight="1">
      <c r="A1417" s="133" t="s">
        <v>1645</v>
      </c>
      <c r="B1417" s="166"/>
      <c r="C1417" s="166"/>
      <c r="D1417" s="134"/>
    </row>
    <row r="1418" spans="1:4" ht="15" customHeight="1">
      <c r="A1418" s="133" t="s">
        <v>1646</v>
      </c>
      <c r="B1418" s="166"/>
      <c r="C1418" s="166"/>
      <c r="D1418" s="134"/>
    </row>
    <row r="1419" spans="1:4" ht="15" customHeight="1">
      <c r="A1419" s="133" t="s">
        <v>1647</v>
      </c>
      <c r="B1419" s="166"/>
      <c r="C1419" s="166"/>
      <c r="D1419" s="134"/>
    </row>
    <row r="1420" spans="1:4" ht="15" customHeight="1">
      <c r="A1420" s="133" t="s">
        <v>1648</v>
      </c>
      <c r="B1420" s="166"/>
      <c r="C1420" s="166"/>
      <c r="D1420" s="134"/>
    </row>
    <row r="1421" spans="1:4" ht="15" customHeight="1">
      <c r="A1421" s="133" t="s">
        <v>1649</v>
      </c>
      <c r="B1421" s="166"/>
      <c r="C1421" s="166"/>
      <c r="D1421" s="134"/>
    </row>
    <row r="1422" spans="1:4" ht="15" customHeight="1">
      <c r="A1422" s="133" t="s">
        <v>1650</v>
      </c>
      <c r="B1422" s="166"/>
      <c r="C1422" s="166"/>
      <c r="D1422" s="134"/>
    </row>
    <row r="1423" spans="1:4" ht="15" customHeight="1">
      <c r="A1423" s="133" t="s">
        <v>1651</v>
      </c>
      <c r="B1423" s="166"/>
      <c r="C1423" s="166"/>
      <c r="D1423" s="134"/>
    </row>
    <row r="1424" spans="1:4" ht="15" customHeight="1">
      <c r="A1424" s="133" t="s">
        <v>1652</v>
      </c>
      <c r="B1424" s="166"/>
      <c r="C1424" s="166"/>
      <c r="D1424" s="134"/>
    </row>
    <row r="1425" spans="1:4" ht="15" customHeight="1">
      <c r="A1425" s="133" t="s">
        <v>1653</v>
      </c>
      <c r="B1425" s="166"/>
      <c r="C1425" s="166"/>
      <c r="D1425" s="134"/>
    </row>
    <row r="1426" spans="1:4" ht="15" customHeight="1">
      <c r="A1426" s="133" t="s">
        <v>1654</v>
      </c>
      <c r="B1426" s="166"/>
      <c r="C1426" s="166"/>
      <c r="D1426" s="134"/>
    </row>
    <row r="1427" spans="1:4" ht="15" customHeight="1">
      <c r="A1427" s="133" t="s">
        <v>1655</v>
      </c>
      <c r="B1427" s="166"/>
      <c r="C1427" s="166"/>
      <c r="D1427" s="134"/>
    </row>
    <row r="1428" spans="1:4" ht="15" customHeight="1">
      <c r="A1428" s="133" t="s">
        <v>1656</v>
      </c>
      <c r="B1428" s="166"/>
      <c r="C1428" s="166"/>
      <c r="D1428" s="134"/>
    </row>
    <row r="1429" spans="1:4" ht="15" customHeight="1">
      <c r="A1429" s="133" t="s">
        <v>1657</v>
      </c>
      <c r="B1429" s="166"/>
      <c r="C1429" s="166"/>
      <c r="D1429" s="134"/>
    </row>
    <row r="1430" spans="1:4" ht="15" customHeight="1">
      <c r="A1430" s="133" t="s">
        <v>1658</v>
      </c>
      <c r="B1430" s="166"/>
      <c r="C1430" s="166"/>
      <c r="D1430" s="134"/>
    </row>
    <row r="1431" spans="1:4" ht="15" customHeight="1">
      <c r="A1431" s="133" t="s">
        <v>1659</v>
      </c>
      <c r="B1431" s="166"/>
      <c r="C1431" s="166"/>
      <c r="D1431" s="134"/>
    </row>
    <row r="1432" spans="1:4" ht="15" customHeight="1">
      <c r="A1432" s="133" t="s">
        <v>1660</v>
      </c>
      <c r="B1432" s="166"/>
      <c r="C1432" s="166"/>
      <c r="D1432" s="134"/>
    </row>
    <row r="1433" spans="1:4" ht="15" customHeight="1">
      <c r="A1433" s="133" t="s">
        <v>1661</v>
      </c>
      <c r="B1433" s="166"/>
      <c r="C1433" s="166"/>
      <c r="D1433" s="134"/>
    </row>
    <row r="1434" spans="1:4" ht="15" customHeight="1">
      <c r="A1434" s="133" t="s">
        <v>1662</v>
      </c>
      <c r="B1434" s="166"/>
      <c r="C1434" s="166"/>
      <c r="D1434" s="134"/>
    </row>
    <row r="1435" spans="1:4" ht="15" customHeight="1">
      <c r="A1435" s="133" t="s">
        <v>1663</v>
      </c>
      <c r="B1435" s="166"/>
      <c r="C1435" s="166"/>
      <c r="D1435" s="134"/>
    </row>
    <row r="1436" spans="1:4" ht="15" customHeight="1">
      <c r="A1436" s="133" t="s">
        <v>1664</v>
      </c>
      <c r="B1436" s="166"/>
      <c r="C1436" s="166"/>
      <c r="D1436" s="134"/>
    </row>
    <row r="1437" spans="1:4" ht="15" customHeight="1">
      <c r="A1437" s="133" t="s">
        <v>1665</v>
      </c>
      <c r="B1437" s="166"/>
      <c r="C1437" s="166"/>
      <c r="D1437" s="134"/>
    </row>
    <row r="1438" spans="1:4" ht="15" customHeight="1">
      <c r="A1438" s="133" t="s">
        <v>1666</v>
      </c>
      <c r="B1438" s="166"/>
      <c r="C1438" s="166"/>
      <c r="D1438" s="134"/>
    </row>
    <row r="1439" spans="1:4" ht="15" customHeight="1">
      <c r="A1439" s="133" t="s">
        <v>1667</v>
      </c>
      <c r="B1439" s="166"/>
      <c r="C1439" s="166"/>
      <c r="D1439" s="134"/>
    </row>
    <row r="1440" spans="1:4" ht="15" customHeight="1">
      <c r="A1440" s="133" t="s">
        <v>1668</v>
      </c>
      <c r="B1440" s="166"/>
      <c r="C1440" s="166"/>
      <c r="D1440" s="134"/>
    </row>
    <row r="1441" spans="1:4" ht="15" customHeight="1">
      <c r="A1441" s="133" t="s">
        <v>1669</v>
      </c>
      <c r="B1441" s="166"/>
      <c r="C1441" s="166"/>
      <c r="D1441" s="134"/>
    </row>
    <row r="1442" spans="1:4" s="171" customFormat="1" ht="15" customHeight="1">
      <c r="A1442" s="172" t="s">
        <v>1670</v>
      </c>
      <c r="B1442" s="169"/>
      <c r="C1442" s="169"/>
      <c r="D1442" s="170"/>
    </row>
    <row r="1443" spans="1:4" ht="15" customHeight="1">
      <c r="A1443" s="133" t="s">
        <v>1671</v>
      </c>
      <c r="B1443" s="166"/>
      <c r="C1443" s="166"/>
      <c r="D1443" s="134"/>
    </row>
    <row r="1444" spans="1:4" ht="15" customHeight="1">
      <c r="A1444" s="133" t="s">
        <v>1672</v>
      </c>
      <c r="B1444" s="166"/>
      <c r="C1444" s="166"/>
      <c r="D1444" s="134"/>
    </row>
    <row r="1445" spans="1:4" s="171" customFormat="1" ht="15" customHeight="1">
      <c r="A1445" s="172" t="s">
        <v>1673</v>
      </c>
      <c r="B1445" s="169"/>
      <c r="C1445" s="169"/>
      <c r="D1445" s="170"/>
    </row>
    <row r="1446" spans="1:4" ht="15" customHeight="1">
      <c r="A1446" s="133" t="s">
        <v>1674</v>
      </c>
      <c r="B1446" s="166"/>
      <c r="C1446" s="166"/>
      <c r="D1446" s="134"/>
    </row>
    <row r="1447" spans="1:4" ht="15" customHeight="1">
      <c r="A1447" s="133" t="s">
        <v>1675</v>
      </c>
      <c r="B1447" s="166"/>
      <c r="C1447" s="166"/>
      <c r="D1447" s="134"/>
    </row>
    <row r="1448" spans="1:4" ht="15" customHeight="1">
      <c r="A1448" s="133" t="s">
        <v>1676</v>
      </c>
      <c r="B1448" s="166"/>
      <c r="C1448" s="166"/>
      <c r="D1448" s="134"/>
    </row>
    <row r="1449" spans="1:4" ht="15" customHeight="1">
      <c r="A1449" s="133" t="s">
        <v>1677</v>
      </c>
      <c r="B1449" s="166"/>
      <c r="C1449" s="166"/>
      <c r="D1449" s="134"/>
    </row>
    <row r="1450" spans="1:4" s="171" customFormat="1" ht="15" customHeight="1">
      <c r="A1450" s="172" t="s">
        <v>102</v>
      </c>
      <c r="B1450" s="169">
        <v>3044</v>
      </c>
      <c r="C1450" s="169">
        <v>2983</v>
      </c>
      <c r="D1450" s="170"/>
    </row>
    <row r="1451" spans="1:4" ht="15" customHeight="1">
      <c r="A1451" s="133" t="s">
        <v>1678</v>
      </c>
      <c r="B1451" s="166">
        <v>0</v>
      </c>
      <c r="C1451" s="166"/>
      <c r="D1451" s="134"/>
    </row>
    <row r="1452" spans="1:4" ht="15" customHeight="1">
      <c r="A1452" s="133" t="s">
        <v>1679</v>
      </c>
      <c r="B1452" s="166"/>
      <c r="C1452" s="166"/>
      <c r="D1452" s="134"/>
    </row>
    <row r="1453" spans="1:4" s="171" customFormat="1" ht="15" customHeight="1">
      <c r="A1453" s="172" t="s">
        <v>1680</v>
      </c>
      <c r="B1453" s="169">
        <v>3044</v>
      </c>
      <c r="C1453" s="169">
        <v>2983</v>
      </c>
      <c r="D1453" s="170"/>
    </row>
    <row r="1454" spans="1:4" ht="15" customHeight="1">
      <c r="A1454" s="133" t="s">
        <v>1681</v>
      </c>
      <c r="B1454" s="166">
        <v>3044</v>
      </c>
      <c r="C1454" s="166">
        <v>2983</v>
      </c>
      <c r="D1454" s="134"/>
    </row>
    <row r="1455" spans="1:4" ht="15" customHeight="1">
      <c r="A1455" s="133" t="s">
        <v>1682</v>
      </c>
      <c r="B1455" s="166"/>
      <c r="C1455" s="166"/>
      <c r="D1455" s="134"/>
    </row>
    <row r="1456" spans="1:4" ht="15" customHeight="1">
      <c r="A1456" s="133" t="s">
        <v>1683</v>
      </c>
      <c r="B1456" s="166"/>
      <c r="C1456" s="166"/>
      <c r="D1456" s="134"/>
    </row>
    <row r="1457" spans="1:4" ht="15" customHeight="1">
      <c r="A1457" s="133" t="s">
        <v>1684</v>
      </c>
      <c r="B1457" s="166"/>
      <c r="C1457" s="166"/>
      <c r="D1457" s="134"/>
    </row>
    <row r="1458" spans="1:4" s="171" customFormat="1" ht="15" customHeight="1">
      <c r="A1458" s="172" t="s">
        <v>103</v>
      </c>
      <c r="B1458" s="169">
        <v>1</v>
      </c>
      <c r="C1458" s="169">
        <v>16</v>
      </c>
      <c r="D1458" s="170"/>
    </row>
    <row r="1459" spans="1:4" ht="15" customHeight="1">
      <c r="A1459" s="133" t="s">
        <v>1685</v>
      </c>
      <c r="B1459" s="166">
        <v>0</v>
      </c>
      <c r="C1459" s="166"/>
      <c r="D1459" s="134"/>
    </row>
    <row r="1460" spans="1:4" ht="15" customHeight="1">
      <c r="A1460" s="133" t="s">
        <v>1686</v>
      </c>
      <c r="B1460" s="166"/>
      <c r="C1460" s="166"/>
      <c r="D1460" s="134"/>
    </row>
    <row r="1461" spans="1:4" s="171" customFormat="1" ht="15" customHeight="1">
      <c r="A1461" s="172" t="s">
        <v>1687</v>
      </c>
      <c r="B1461" s="169">
        <v>1</v>
      </c>
      <c r="C1461" s="169">
        <v>16</v>
      </c>
      <c r="D1461" s="170"/>
    </row>
    <row r="1462" spans="1:3" ht="12.75">
      <c r="A1462" s="188" t="s">
        <v>1854</v>
      </c>
      <c r="B1462" s="167">
        <f>B5+B251+B290+B309+B396+B507+B563+B672+B743+B821+B844+B969+B1032+B1155+B1220+B1238+B1348+B1450+B1097+B1117+B1145+B1291+B1442+B1458+B451+B1359</f>
        <v>279240</v>
      </c>
      <c r="C1462" s="167">
        <f>C5+C251+C290+C309+C396+C507+C563+C672+C743+C821+C844+C969+C1032+C1155+C1220+C1238+C1348+C1450+C1097+C1117+C1145+C1291+C1442+C1458+C451</f>
        <v>270000.0865522</v>
      </c>
    </row>
    <row r="1463" ht="12.75">
      <c r="A1463" s="93" t="s">
        <v>155</v>
      </c>
    </row>
    <row r="1464" ht="12.75">
      <c r="A1464" s="93" t="s">
        <v>155</v>
      </c>
    </row>
    <row r="1465" ht="12.75">
      <c r="A1465" s="93" t="s">
        <v>155</v>
      </c>
    </row>
    <row r="1466" ht="12.75">
      <c r="A1466" s="93" t="s">
        <v>155</v>
      </c>
    </row>
    <row r="1467" ht="12.75">
      <c r="A1467" s="93" t="s">
        <v>155</v>
      </c>
    </row>
    <row r="1468" ht="12.75">
      <c r="A1468" s="93" t="s">
        <v>155</v>
      </c>
    </row>
    <row r="1469" ht="12.75">
      <c r="A1469" s="93" t="s">
        <v>155</v>
      </c>
    </row>
    <row r="1470" ht="12.75">
      <c r="A1470" s="93" t="s">
        <v>155</v>
      </c>
    </row>
    <row r="1471" ht="12.75">
      <c r="A1471" s="93" t="s">
        <v>155</v>
      </c>
    </row>
    <row r="1472" ht="12.75">
      <c r="A1472" s="93" t="s">
        <v>155</v>
      </c>
    </row>
    <row r="1473" ht="12.75">
      <c r="A1473" s="93" t="s">
        <v>155</v>
      </c>
    </row>
    <row r="1474" ht="12.75">
      <c r="A1474" s="93" t="s">
        <v>155</v>
      </c>
    </row>
    <row r="1475" ht="12.75">
      <c r="A1475" s="93" t="s">
        <v>155</v>
      </c>
    </row>
    <row r="1476" ht="12.75">
      <c r="A1476" s="93" t="s">
        <v>155</v>
      </c>
    </row>
    <row r="1477" ht="12.75">
      <c r="A1477" s="93" t="s">
        <v>155</v>
      </c>
    </row>
    <row r="1478" ht="12.75">
      <c r="A1478" s="93" t="s">
        <v>155</v>
      </c>
    </row>
    <row r="1479" ht="12.75">
      <c r="A1479" s="93" t="s">
        <v>155</v>
      </c>
    </row>
    <row r="1480" ht="12.75">
      <c r="A1480" s="93" t="s">
        <v>155</v>
      </c>
    </row>
    <row r="1481" ht="12.75">
      <c r="A1481" s="93" t="s">
        <v>155</v>
      </c>
    </row>
    <row r="1482" ht="12.75">
      <c r="A1482" s="93" t="s">
        <v>155</v>
      </c>
    </row>
    <row r="1483" ht="12.75">
      <c r="A1483" s="93" t="s">
        <v>155</v>
      </c>
    </row>
    <row r="1484" ht="12.75">
      <c r="A1484" s="93" t="s">
        <v>155</v>
      </c>
    </row>
    <row r="1485" ht="12.75">
      <c r="A1485" s="93" t="s">
        <v>155</v>
      </c>
    </row>
    <row r="1486" ht="12.75">
      <c r="A1486" s="93" t="s">
        <v>155</v>
      </c>
    </row>
    <row r="1487" ht="12.75">
      <c r="A1487" s="93" t="s">
        <v>155</v>
      </c>
    </row>
    <row r="1488" ht="12.75">
      <c r="A1488" s="93" t="s">
        <v>155</v>
      </c>
    </row>
    <row r="1489" ht="12.75">
      <c r="A1489" s="93" t="s">
        <v>155</v>
      </c>
    </row>
    <row r="1490" ht="12.75">
      <c r="A1490" s="93" t="s">
        <v>155</v>
      </c>
    </row>
    <row r="1491" ht="12.75">
      <c r="A1491" s="93" t="s">
        <v>155</v>
      </c>
    </row>
  </sheetData>
  <sheetProtection/>
  <mergeCells count="3">
    <mergeCell ref="A1:D1"/>
    <mergeCell ref="A2:D2"/>
    <mergeCell ref="A3:D3"/>
  </mergeCells>
  <printOptions/>
  <pageMargins left="0.3937007874015748" right="0.3937007874015748" top="0.5905511811023623" bottom="0.5905511811023623" header="0.5118110236220472" footer="0.5118110236220472"/>
  <pageSetup fitToHeight="0" fitToWidth="0" horizontalDpi="300" verticalDpi="300" orientation="portrait" pageOrder="overThenDown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showGridLines="0" zoomScalePageLayoutView="0" workbookViewId="0" topLeftCell="A1">
      <selection activeCell="D19" activeCellId="1" sqref="D21 D19"/>
    </sheetView>
  </sheetViews>
  <sheetFormatPr defaultColWidth="8.28125" defaultRowHeight="15"/>
  <cols>
    <col min="1" max="1" width="28.7109375" style="34" customWidth="1"/>
    <col min="2" max="2" width="14.140625" style="34" customWidth="1"/>
    <col min="3" max="3" width="27.28125" style="34" customWidth="1"/>
    <col min="4" max="4" width="13.28125" style="34" customWidth="1"/>
    <col min="5" max="16384" width="8.28125" style="34" customWidth="1"/>
  </cols>
  <sheetData>
    <row r="1" s="17" customFormat="1" ht="13.5">
      <c r="A1" s="164" t="s">
        <v>1825</v>
      </c>
    </row>
    <row r="2" spans="1:4" ht="44.25" customHeight="1">
      <c r="A2" s="382" t="s">
        <v>1902</v>
      </c>
      <c r="B2" s="354"/>
      <c r="C2" s="354"/>
      <c r="D2" s="354"/>
    </row>
    <row r="3" ht="15" customHeight="1" thickBot="1">
      <c r="D3" s="35" t="s">
        <v>1</v>
      </c>
    </row>
    <row r="4" spans="1:4" ht="32.25" customHeight="1">
      <c r="A4" s="355" t="s">
        <v>51</v>
      </c>
      <c r="B4" s="355"/>
      <c r="C4" s="356" t="s">
        <v>52</v>
      </c>
      <c r="D4" s="355"/>
    </row>
    <row r="5" spans="1:4" s="36" customFormat="1" ht="32.25" customHeight="1" thickBot="1">
      <c r="A5" s="55" t="s">
        <v>53</v>
      </c>
      <c r="B5" s="56" t="s">
        <v>94</v>
      </c>
      <c r="C5" s="57" t="s">
        <v>53</v>
      </c>
      <c r="D5" s="58" t="s">
        <v>94</v>
      </c>
    </row>
    <row r="6" spans="1:4" ht="32.25" customHeight="1" thickTop="1">
      <c r="A6" s="59" t="s">
        <v>98</v>
      </c>
      <c r="B6" s="78">
        <v>237000</v>
      </c>
      <c r="C6" s="61" t="s">
        <v>99</v>
      </c>
      <c r="D6" s="80">
        <v>270000</v>
      </c>
    </row>
    <row r="7" spans="1:4" ht="32.25" customHeight="1">
      <c r="A7" s="59"/>
      <c r="B7" s="78"/>
      <c r="C7" s="61"/>
      <c r="D7" s="80"/>
    </row>
    <row r="8" spans="1:4" ht="32.25" customHeight="1">
      <c r="A8" s="59" t="s">
        <v>95</v>
      </c>
      <c r="B8" s="78">
        <v>14000</v>
      </c>
      <c r="C8" s="61" t="s">
        <v>76</v>
      </c>
      <c r="D8" s="80"/>
    </row>
    <row r="9" spans="1:4" ht="32.25" customHeight="1">
      <c r="A9" s="59" t="s">
        <v>77</v>
      </c>
      <c r="B9" s="78"/>
      <c r="C9" s="61" t="s">
        <v>96</v>
      </c>
      <c r="D9" s="80">
        <v>14000</v>
      </c>
    </row>
    <row r="10" spans="1:4" ht="32.25" customHeight="1">
      <c r="A10" s="59" t="s">
        <v>78</v>
      </c>
      <c r="B10" s="78">
        <v>37487</v>
      </c>
      <c r="C10" s="61" t="s">
        <v>79</v>
      </c>
      <c r="D10" s="80"/>
    </row>
    <row r="11" spans="1:4" ht="32.25" customHeight="1">
      <c r="A11" s="59" t="s">
        <v>65</v>
      </c>
      <c r="B11" s="78"/>
      <c r="C11" s="61" t="s">
        <v>66</v>
      </c>
      <c r="D11" s="80"/>
    </row>
    <row r="12" spans="1:4" ht="32.25" customHeight="1">
      <c r="A12" s="59" t="s">
        <v>80</v>
      </c>
      <c r="B12" s="78"/>
      <c r="C12" s="61" t="s">
        <v>63</v>
      </c>
      <c r="D12" s="80"/>
    </row>
    <row r="13" spans="1:4" ht="32.25" customHeight="1">
      <c r="A13" s="59" t="s">
        <v>67</v>
      </c>
      <c r="B13" s="78">
        <v>15936.66</v>
      </c>
      <c r="C13" s="61" t="s">
        <v>81</v>
      </c>
      <c r="D13" s="80">
        <v>15936.66</v>
      </c>
    </row>
    <row r="14" spans="1:4" ht="32.25" customHeight="1">
      <c r="A14" s="59" t="s">
        <v>82</v>
      </c>
      <c r="B14" s="78"/>
      <c r="C14" s="61" t="s">
        <v>64</v>
      </c>
      <c r="D14" s="80"/>
    </row>
    <row r="15" spans="1:4" ht="32.25" customHeight="1">
      <c r="A15" s="59"/>
      <c r="B15" s="78"/>
      <c r="C15" s="61" t="s">
        <v>68</v>
      </c>
      <c r="D15" s="80"/>
    </row>
    <row r="16" spans="1:4" ht="32.25" customHeight="1">
      <c r="A16" s="59"/>
      <c r="B16" s="78"/>
      <c r="C16" s="61"/>
      <c r="D16" s="80"/>
    </row>
    <row r="17" spans="1:4" ht="32.25" customHeight="1">
      <c r="A17" s="59"/>
      <c r="B17" s="78"/>
      <c r="C17" s="61"/>
      <c r="D17" s="80"/>
    </row>
    <row r="18" spans="1:4" ht="32.25" customHeight="1">
      <c r="A18" s="59"/>
      <c r="B18" s="78"/>
      <c r="C18" s="61"/>
      <c r="D18" s="80"/>
    </row>
    <row r="19" spans="1:4" ht="32.25" customHeight="1">
      <c r="A19" s="62" t="s">
        <v>69</v>
      </c>
      <c r="B19" s="79">
        <f>SUM(B6:B14)</f>
        <v>304423.66</v>
      </c>
      <c r="C19" s="63" t="s">
        <v>70</v>
      </c>
      <c r="D19" s="81">
        <f>SUM(D6:D18)</f>
        <v>299936.66</v>
      </c>
    </row>
    <row r="20" spans="1:4" ht="32.25" customHeight="1">
      <c r="A20" s="59"/>
      <c r="B20" s="78"/>
      <c r="C20" s="61"/>
      <c r="D20" s="80"/>
    </row>
    <row r="21" spans="1:4" ht="32.25" customHeight="1">
      <c r="A21" s="59"/>
      <c r="B21" s="78"/>
      <c r="C21" s="61" t="s">
        <v>71</v>
      </c>
      <c r="D21" s="80">
        <f>B19-D19</f>
        <v>4487</v>
      </c>
    </row>
    <row r="22" spans="1:4" ht="32.25" customHeight="1">
      <c r="A22" s="59"/>
      <c r="B22" s="78"/>
      <c r="C22" s="61" t="s">
        <v>72</v>
      </c>
      <c r="D22" s="80"/>
    </row>
    <row r="23" spans="1:4" ht="32.25" customHeight="1" thickBot="1">
      <c r="A23" s="64"/>
      <c r="B23" s="86"/>
      <c r="C23" s="66" t="s">
        <v>73</v>
      </c>
      <c r="D23" s="82"/>
    </row>
  </sheetData>
  <sheetProtection/>
  <mergeCells count="3">
    <mergeCell ref="A2:D2"/>
    <mergeCell ref="A4:B4"/>
    <mergeCell ref="C4:D4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  <rowBreaks count="3" manualBreakCount="3">
    <brk id="25" max="255" man="1"/>
    <brk id="47" max="255" man="1"/>
    <brk id="69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543"/>
  <sheetViews>
    <sheetView showGridLines="0" zoomScalePageLayoutView="0" workbookViewId="0" topLeftCell="A1">
      <selection activeCell="L7" sqref="L7"/>
    </sheetView>
  </sheetViews>
  <sheetFormatPr defaultColWidth="6.8515625" defaultRowHeight="15"/>
  <cols>
    <col min="1" max="1" width="40.7109375" style="244" customWidth="1"/>
    <col min="2" max="3" width="12.140625" style="244" customWidth="1"/>
    <col min="4" max="4" width="12.7109375" style="279" customWidth="1"/>
    <col min="5" max="16384" width="6.8515625" style="244" customWidth="1"/>
  </cols>
  <sheetData>
    <row r="1" ht="13.5">
      <c r="A1" s="1" t="s">
        <v>1938</v>
      </c>
    </row>
    <row r="2" spans="1:4" ht="34.5" customHeight="1">
      <c r="A2" s="383" t="s">
        <v>1903</v>
      </c>
      <c r="B2" s="383"/>
      <c r="C2" s="383"/>
      <c r="D2" s="383"/>
    </row>
    <row r="3" spans="1:4" ht="15" customHeight="1" thickBot="1">
      <c r="A3" s="247" t="s">
        <v>0</v>
      </c>
      <c r="B3" s="248"/>
      <c r="C3" s="248"/>
      <c r="D3" s="280" t="s">
        <v>1911</v>
      </c>
    </row>
    <row r="4" spans="1:4" ht="66.75" customHeight="1">
      <c r="A4" s="250" t="s">
        <v>27</v>
      </c>
      <c r="B4" s="281" t="s">
        <v>1939</v>
      </c>
      <c r="C4" s="282" t="s">
        <v>1912</v>
      </c>
      <c r="D4" s="283" t="s">
        <v>1940</v>
      </c>
    </row>
    <row r="5" spans="1:4" ht="27.75" customHeight="1">
      <c r="A5" s="253" t="s">
        <v>84</v>
      </c>
      <c r="B5" s="284">
        <v>3047</v>
      </c>
      <c r="C5" s="284">
        <v>2400</v>
      </c>
      <c r="D5" s="285">
        <f aca="true" t="shared" si="0" ref="D5:D11">IF(B5=0,0,C5/B5*100)</f>
        <v>78.76599934361667</v>
      </c>
    </row>
    <row r="6" spans="1:4" ht="27.75" customHeight="1">
      <c r="A6" s="253" t="s">
        <v>85</v>
      </c>
      <c r="B6" s="284">
        <v>484</v>
      </c>
      <c r="C6" s="284">
        <v>340</v>
      </c>
      <c r="D6" s="285">
        <f t="shared" si="0"/>
        <v>70.24793388429752</v>
      </c>
    </row>
    <row r="7" spans="1:4" ht="27.75" customHeight="1">
      <c r="A7" s="253" t="s">
        <v>86</v>
      </c>
      <c r="B7" s="284">
        <v>72868</v>
      </c>
      <c r="C7" s="284">
        <v>59325</v>
      </c>
      <c r="D7" s="285">
        <f t="shared" si="0"/>
        <v>81.41433825547566</v>
      </c>
    </row>
    <row r="8" spans="1:4" ht="27.75" customHeight="1">
      <c r="A8" s="253" t="s">
        <v>87</v>
      </c>
      <c r="B8" s="284">
        <v>8520</v>
      </c>
      <c r="C8" s="284">
        <v>1000</v>
      </c>
      <c r="D8" s="285">
        <f t="shared" si="0"/>
        <v>11.737089201877934</v>
      </c>
    </row>
    <row r="9" spans="1:4" ht="27.75" customHeight="1">
      <c r="A9" s="253" t="s">
        <v>150</v>
      </c>
      <c r="B9" s="284"/>
      <c r="C9" s="284"/>
      <c r="D9" s="285">
        <f t="shared" si="0"/>
        <v>0</v>
      </c>
    </row>
    <row r="10" spans="1:4" ht="27.75" customHeight="1">
      <c r="A10" s="253" t="s">
        <v>1941</v>
      </c>
      <c r="B10" s="284">
        <v>235</v>
      </c>
      <c r="C10" s="284"/>
      <c r="D10" s="285">
        <f t="shared" si="0"/>
        <v>0</v>
      </c>
    </row>
    <row r="11" spans="1:4" ht="27.75" customHeight="1" thickBot="1">
      <c r="A11" s="257" t="s">
        <v>1942</v>
      </c>
      <c r="B11" s="286">
        <f>'[2]执行附表4'!C12</f>
        <v>85154</v>
      </c>
      <c r="C11" s="286">
        <f>SUM(C5:C10)</f>
        <v>63065</v>
      </c>
      <c r="D11" s="287">
        <f t="shared" si="0"/>
        <v>74.05993846442915</v>
      </c>
    </row>
    <row r="12" spans="1:4" ht="15.75" customHeight="1">
      <c r="A12" s="261"/>
      <c r="B12" s="261"/>
      <c r="C12" s="261"/>
      <c r="D12" s="288"/>
    </row>
    <row r="13" spans="1:4" ht="54.75" customHeight="1">
      <c r="A13" s="246"/>
      <c r="B13" s="245"/>
      <c r="C13" s="245"/>
      <c r="D13" s="289"/>
    </row>
    <row r="14" spans="1:4" ht="24" customHeight="1">
      <c r="A14" s="245"/>
      <c r="B14" s="245"/>
      <c r="C14" s="245"/>
      <c r="D14" s="289"/>
    </row>
    <row r="15" spans="1:4" ht="24" customHeight="1">
      <c r="A15" s="245"/>
      <c r="B15" s="246"/>
      <c r="C15" s="245"/>
      <c r="D15" s="289"/>
    </row>
    <row r="16" spans="1:4" ht="24" customHeight="1">
      <c r="A16" s="245"/>
      <c r="B16" s="245"/>
      <c r="C16" s="245"/>
      <c r="D16" s="289"/>
    </row>
    <row r="17" spans="1:4" ht="27.75" customHeight="1">
      <c r="A17" s="245"/>
      <c r="B17" s="245"/>
      <c r="C17" s="245"/>
      <c r="D17" s="289"/>
    </row>
    <row r="18" spans="1:4" ht="27.75" customHeight="1">
      <c r="A18" s="245"/>
      <c r="B18" s="245"/>
      <c r="C18" s="245"/>
      <c r="D18" s="289"/>
    </row>
    <row r="19" spans="1:4" ht="27.75" customHeight="1">
      <c r="A19" s="245"/>
      <c r="B19" s="245"/>
      <c r="C19" s="245"/>
      <c r="D19" s="289"/>
    </row>
    <row r="20" spans="1:4" ht="27.75" customHeight="1">
      <c r="A20" s="245"/>
      <c r="B20" s="245"/>
      <c r="C20" s="245"/>
      <c r="D20" s="289"/>
    </row>
    <row r="21" spans="1:4" ht="27.75" customHeight="1">
      <c r="A21" s="245"/>
      <c r="B21" s="245"/>
      <c r="C21" s="245"/>
      <c r="D21" s="289"/>
    </row>
    <row r="22" spans="1:4" ht="27.75" customHeight="1">
      <c r="A22" s="245"/>
      <c r="B22" s="245"/>
      <c r="C22" s="245"/>
      <c r="D22" s="289"/>
    </row>
    <row r="23" spans="1:4" ht="27.75" customHeight="1">
      <c r="A23" s="245"/>
      <c r="B23" s="245"/>
      <c r="C23" s="245"/>
      <c r="D23" s="289"/>
    </row>
    <row r="24" spans="1:4" ht="27.75" customHeight="1">
      <c r="A24" s="245"/>
      <c r="B24" s="245"/>
      <c r="C24" s="245"/>
      <c r="D24" s="289"/>
    </row>
    <row r="25" spans="1:4" ht="27.75" customHeight="1">
      <c r="A25" s="245"/>
      <c r="B25" s="245"/>
      <c r="C25" s="245"/>
      <c r="D25" s="289"/>
    </row>
    <row r="26" spans="1:4" ht="27.75" customHeight="1">
      <c r="A26" s="245"/>
      <c r="B26" s="245"/>
      <c r="C26" s="245"/>
      <c r="D26" s="289"/>
    </row>
    <row r="27" spans="1:4" ht="27.75" customHeight="1">
      <c r="A27" s="245"/>
      <c r="B27" s="245"/>
      <c r="C27" s="245"/>
      <c r="D27" s="289"/>
    </row>
    <row r="28" spans="1:4" ht="27.75" customHeight="1">
      <c r="A28" s="245"/>
      <c r="B28" s="245"/>
      <c r="C28" s="245"/>
      <c r="D28" s="289"/>
    </row>
    <row r="29" spans="1:4" ht="27.75" customHeight="1">
      <c r="A29" s="245"/>
      <c r="B29" s="245"/>
      <c r="C29" s="245"/>
      <c r="D29" s="289"/>
    </row>
    <row r="30" spans="1:4" ht="27.75" customHeight="1">
      <c r="A30" s="245"/>
      <c r="B30" s="245"/>
      <c r="C30" s="245"/>
      <c r="D30" s="289"/>
    </row>
    <row r="31" spans="1:4" ht="27.75" customHeight="1">
      <c r="A31" s="245"/>
      <c r="B31" s="245"/>
      <c r="C31" s="245"/>
      <c r="D31" s="289"/>
    </row>
    <row r="32" spans="1:4" ht="27.75" customHeight="1">
      <c r="A32" s="245"/>
      <c r="B32" s="245"/>
      <c r="C32" s="245"/>
      <c r="D32" s="289"/>
    </row>
    <row r="33" spans="1:4" ht="27.75" customHeight="1">
      <c r="A33" s="245"/>
      <c r="B33" s="245"/>
      <c r="C33" s="245"/>
      <c r="D33" s="289"/>
    </row>
    <row r="34" spans="1:4" ht="27.75" customHeight="1">
      <c r="A34" s="245"/>
      <c r="B34" s="245"/>
      <c r="C34" s="245"/>
      <c r="D34" s="289"/>
    </row>
    <row r="35" spans="1:4" ht="27.75" customHeight="1">
      <c r="A35" s="245"/>
      <c r="B35" s="245"/>
      <c r="C35" s="245"/>
      <c r="D35" s="289"/>
    </row>
    <row r="36" spans="1:4" ht="27.75" customHeight="1">
      <c r="A36" s="245"/>
      <c r="B36" s="245"/>
      <c r="C36" s="245"/>
      <c r="D36" s="289"/>
    </row>
    <row r="37" spans="1:4" ht="27.75" customHeight="1">
      <c r="A37" s="245"/>
      <c r="B37" s="245"/>
      <c r="C37" s="245"/>
      <c r="D37" s="289"/>
    </row>
    <row r="38" spans="1:4" ht="27.75" customHeight="1">
      <c r="A38" s="245"/>
      <c r="B38" s="245"/>
      <c r="C38" s="245"/>
      <c r="D38" s="289"/>
    </row>
    <row r="39" spans="1:4" ht="27.75" customHeight="1">
      <c r="A39" s="245"/>
      <c r="B39" s="245"/>
      <c r="C39" s="245"/>
      <c r="D39" s="289"/>
    </row>
    <row r="40" spans="1:4" ht="27.75" customHeight="1">
      <c r="A40" s="245"/>
      <c r="B40" s="245"/>
      <c r="C40" s="245"/>
      <c r="D40" s="289"/>
    </row>
    <row r="41" spans="1:4" ht="27.75" customHeight="1">
      <c r="A41" s="245"/>
      <c r="B41" s="245"/>
      <c r="C41" s="245"/>
      <c r="D41" s="289"/>
    </row>
    <row r="42" spans="1:4" ht="27.75" customHeight="1">
      <c r="A42" s="245"/>
      <c r="B42" s="245"/>
      <c r="C42" s="245"/>
      <c r="D42" s="289"/>
    </row>
    <row r="43" spans="1:4" ht="27.75" customHeight="1">
      <c r="A43" s="245"/>
      <c r="B43" s="245"/>
      <c r="C43" s="245"/>
      <c r="D43" s="289"/>
    </row>
    <row r="44" spans="1:4" ht="27.75" customHeight="1">
      <c r="A44" s="245"/>
      <c r="B44" s="245"/>
      <c r="C44" s="245"/>
      <c r="D44" s="289"/>
    </row>
    <row r="45" spans="1:4" ht="27.75" customHeight="1">
      <c r="A45" s="245"/>
      <c r="B45" s="245"/>
      <c r="C45" s="245"/>
      <c r="D45" s="289"/>
    </row>
    <row r="46" spans="1:4" ht="27.75" customHeight="1">
      <c r="A46" s="245"/>
      <c r="B46" s="245"/>
      <c r="C46" s="245"/>
      <c r="D46" s="289"/>
    </row>
    <row r="47" spans="1:4" ht="27.75" customHeight="1">
      <c r="A47" s="245"/>
      <c r="B47" s="245"/>
      <c r="C47" s="245"/>
      <c r="D47" s="289"/>
    </row>
    <row r="48" spans="1:4" ht="27.75" customHeight="1">
      <c r="A48" s="245"/>
      <c r="B48" s="245"/>
      <c r="C48" s="245"/>
      <c r="D48" s="289"/>
    </row>
    <row r="49" spans="1:4" ht="27.75" customHeight="1">
      <c r="A49" s="245"/>
      <c r="B49" s="245"/>
      <c r="C49" s="245"/>
      <c r="D49" s="289"/>
    </row>
    <row r="50" spans="1:4" ht="27.75" customHeight="1">
      <c r="A50" s="245"/>
      <c r="B50" s="245"/>
      <c r="C50" s="245"/>
      <c r="D50" s="289"/>
    </row>
    <row r="51" spans="1:4" ht="27.75" customHeight="1">
      <c r="A51" s="245"/>
      <c r="B51" s="245"/>
      <c r="C51" s="245"/>
      <c r="D51" s="289"/>
    </row>
    <row r="52" spans="1:4" ht="27.75" customHeight="1">
      <c r="A52" s="245"/>
      <c r="B52" s="245"/>
      <c r="C52" s="245"/>
      <c r="D52" s="289"/>
    </row>
    <row r="53" spans="1:4" ht="27.75" customHeight="1">
      <c r="A53" s="245"/>
      <c r="B53" s="245"/>
      <c r="C53" s="245"/>
      <c r="D53" s="289"/>
    </row>
    <row r="54" spans="1:4" ht="27.75" customHeight="1">
      <c r="A54" s="245"/>
      <c r="B54" s="245"/>
      <c r="C54" s="245"/>
      <c r="D54" s="289"/>
    </row>
    <row r="55" spans="1:4" ht="27.75" customHeight="1">
      <c r="A55" s="245"/>
      <c r="B55" s="245"/>
      <c r="C55" s="245"/>
      <c r="D55" s="289"/>
    </row>
    <row r="56" spans="1:4" ht="27.75" customHeight="1">
      <c r="A56" s="245"/>
      <c r="B56" s="245"/>
      <c r="C56" s="245"/>
      <c r="D56" s="289"/>
    </row>
    <row r="57" spans="1:4" ht="27.75" customHeight="1">
      <c r="A57" s="245"/>
      <c r="B57" s="245"/>
      <c r="C57" s="245"/>
      <c r="D57" s="289"/>
    </row>
    <row r="58" spans="1:4" ht="27.75" customHeight="1">
      <c r="A58" s="245"/>
      <c r="B58" s="245"/>
      <c r="C58" s="245"/>
      <c r="D58" s="289"/>
    </row>
    <row r="59" spans="1:4" ht="27.75" customHeight="1">
      <c r="A59" s="245"/>
      <c r="B59" s="245"/>
      <c r="C59" s="245"/>
      <c r="D59" s="289"/>
    </row>
    <row r="60" spans="1:4" ht="27.75" customHeight="1">
      <c r="A60" s="245"/>
      <c r="B60" s="245"/>
      <c r="C60" s="245"/>
      <c r="D60" s="289"/>
    </row>
    <row r="61" spans="1:4" ht="27.75" customHeight="1">
      <c r="A61" s="245"/>
      <c r="B61" s="245"/>
      <c r="C61" s="245"/>
      <c r="D61" s="289"/>
    </row>
    <row r="62" spans="1:4" ht="27.75" customHeight="1">
      <c r="A62" s="245"/>
      <c r="B62" s="245"/>
      <c r="C62" s="245"/>
      <c r="D62" s="289"/>
    </row>
    <row r="63" spans="1:4" ht="27.75" customHeight="1">
      <c r="A63" s="245"/>
      <c r="B63" s="245"/>
      <c r="C63" s="245"/>
      <c r="D63" s="289"/>
    </row>
    <row r="64" spans="1:4" ht="27.75" customHeight="1">
      <c r="A64" s="245"/>
      <c r="B64" s="245"/>
      <c r="C64" s="245"/>
      <c r="D64" s="289"/>
    </row>
    <row r="65" spans="1:4" ht="27.75" customHeight="1">
      <c r="A65" s="245"/>
      <c r="B65" s="245"/>
      <c r="C65" s="245"/>
      <c r="D65" s="289"/>
    </row>
    <row r="66" spans="1:4" ht="27.75" customHeight="1">
      <c r="A66" s="245"/>
      <c r="B66" s="245"/>
      <c r="C66" s="245"/>
      <c r="D66" s="289"/>
    </row>
    <row r="67" spans="1:4" ht="27.75" customHeight="1">
      <c r="A67" s="245"/>
      <c r="B67" s="245"/>
      <c r="C67" s="245"/>
      <c r="D67" s="289"/>
    </row>
    <row r="68" spans="1:4" ht="27.75" customHeight="1">
      <c r="A68" s="245"/>
      <c r="B68" s="245"/>
      <c r="C68" s="245"/>
      <c r="D68" s="289"/>
    </row>
    <row r="69" spans="1:4" ht="27.75" customHeight="1">
      <c r="A69" s="245"/>
      <c r="B69" s="245"/>
      <c r="C69" s="245"/>
      <c r="D69" s="289"/>
    </row>
    <row r="70" spans="1:4" ht="27.75" customHeight="1">
      <c r="A70" s="245"/>
      <c r="B70" s="245"/>
      <c r="C70" s="245"/>
      <c r="D70" s="289"/>
    </row>
    <row r="71" spans="1:4" ht="27.75" customHeight="1">
      <c r="A71" s="245"/>
      <c r="B71" s="245"/>
      <c r="C71" s="245"/>
      <c r="D71" s="289"/>
    </row>
    <row r="72" spans="1:4" ht="27.75" customHeight="1">
      <c r="A72" s="245"/>
      <c r="B72" s="245"/>
      <c r="C72" s="245"/>
      <c r="D72" s="289"/>
    </row>
    <row r="73" spans="1:4" ht="27.75" customHeight="1">
      <c r="A73" s="245"/>
      <c r="B73" s="245"/>
      <c r="C73" s="245"/>
      <c r="D73" s="289"/>
    </row>
    <row r="74" spans="1:4" ht="27.75" customHeight="1">
      <c r="A74" s="245"/>
      <c r="B74" s="245"/>
      <c r="C74" s="245"/>
      <c r="D74" s="289"/>
    </row>
    <row r="75" spans="1:4" ht="27.75" customHeight="1">
      <c r="A75" s="245"/>
      <c r="B75" s="245"/>
      <c r="C75" s="245"/>
      <c r="D75" s="289"/>
    </row>
    <row r="76" spans="1:4" ht="27.75" customHeight="1">
      <c r="A76" s="245"/>
      <c r="B76" s="245"/>
      <c r="C76" s="245"/>
      <c r="D76" s="289"/>
    </row>
    <row r="77" spans="1:4" ht="27.75" customHeight="1">
      <c r="A77" s="245"/>
      <c r="B77" s="245"/>
      <c r="C77" s="245"/>
      <c r="D77" s="289"/>
    </row>
    <row r="78" spans="1:4" ht="27.75" customHeight="1">
      <c r="A78" s="245"/>
      <c r="B78" s="245"/>
      <c r="C78" s="245"/>
      <c r="D78" s="289"/>
    </row>
    <row r="79" spans="1:4" ht="27.75" customHeight="1">
      <c r="A79" s="245"/>
      <c r="B79" s="245"/>
      <c r="C79" s="245"/>
      <c r="D79" s="289"/>
    </row>
    <row r="80" spans="1:4" ht="27.75" customHeight="1">
      <c r="A80" s="245"/>
      <c r="B80" s="245"/>
      <c r="C80" s="245"/>
      <c r="D80" s="289"/>
    </row>
    <row r="81" spans="1:4" ht="27.75" customHeight="1">
      <c r="A81" s="245"/>
      <c r="B81" s="245"/>
      <c r="C81" s="245"/>
      <c r="D81" s="289"/>
    </row>
    <row r="82" spans="1:4" ht="27.75" customHeight="1">
      <c r="A82" s="245"/>
      <c r="B82" s="245"/>
      <c r="C82" s="245"/>
      <c r="D82" s="289"/>
    </row>
    <row r="83" spans="1:4" ht="27.75" customHeight="1">
      <c r="A83" s="245"/>
      <c r="B83" s="245"/>
      <c r="C83" s="245"/>
      <c r="D83" s="289"/>
    </row>
    <row r="84" spans="1:4" ht="27.75" customHeight="1">
      <c r="A84" s="245"/>
      <c r="B84" s="245"/>
      <c r="C84" s="245"/>
      <c r="D84" s="289"/>
    </row>
    <row r="85" spans="1:4" ht="27.75" customHeight="1">
      <c r="A85" s="245"/>
      <c r="B85" s="245"/>
      <c r="C85" s="245"/>
      <c r="D85" s="289"/>
    </row>
    <row r="86" spans="1:4" ht="27.75" customHeight="1">
      <c r="A86" s="245"/>
      <c r="B86" s="245"/>
      <c r="C86" s="245"/>
      <c r="D86" s="289"/>
    </row>
    <row r="87" spans="1:4" ht="27.75" customHeight="1">
      <c r="A87" s="245"/>
      <c r="B87" s="245"/>
      <c r="C87" s="245"/>
      <c r="D87" s="289"/>
    </row>
    <row r="88" spans="1:4" ht="27.75" customHeight="1">
      <c r="A88" s="245"/>
      <c r="B88" s="245"/>
      <c r="C88" s="245"/>
      <c r="D88" s="289"/>
    </row>
    <row r="89" spans="1:4" ht="27.75" customHeight="1">
      <c r="A89" s="245"/>
      <c r="B89" s="245"/>
      <c r="C89" s="245"/>
      <c r="D89" s="289"/>
    </row>
    <row r="90" spans="1:4" ht="27.75" customHeight="1">
      <c r="A90" s="245"/>
      <c r="B90" s="245"/>
      <c r="C90" s="245"/>
      <c r="D90" s="289"/>
    </row>
    <row r="91" spans="1:4" ht="27.75" customHeight="1">
      <c r="A91" s="245"/>
      <c r="B91" s="245"/>
      <c r="C91" s="245"/>
      <c r="D91" s="289"/>
    </row>
    <row r="92" spans="1:4" ht="27.75" customHeight="1">
      <c r="A92" s="245"/>
      <c r="B92" s="245"/>
      <c r="C92" s="245"/>
      <c r="D92" s="289"/>
    </row>
    <row r="93" spans="1:4" ht="27.75" customHeight="1">
      <c r="A93" s="245"/>
      <c r="B93" s="245"/>
      <c r="C93" s="245"/>
      <c r="D93" s="289"/>
    </row>
    <row r="94" spans="1:4" ht="27.75" customHeight="1">
      <c r="A94" s="245"/>
      <c r="B94" s="245"/>
      <c r="C94" s="245"/>
      <c r="D94" s="289"/>
    </row>
    <row r="95" spans="1:4" ht="27.75" customHeight="1">
      <c r="A95" s="245"/>
      <c r="B95" s="245"/>
      <c r="C95" s="245"/>
      <c r="D95" s="289"/>
    </row>
    <row r="96" spans="1:4" ht="27.75" customHeight="1">
      <c r="A96" s="245"/>
      <c r="B96" s="245"/>
      <c r="C96" s="245"/>
      <c r="D96" s="289"/>
    </row>
    <row r="97" spans="1:4" ht="27.75" customHeight="1">
      <c r="A97" s="245"/>
      <c r="B97" s="245"/>
      <c r="C97" s="245"/>
      <c r="D97" s="289"/>
    </row>
    <row r="98" spans="1:4" ht="27.75" customHeight="1">
      <c r="A98" s="245"/>
      <c r="B98" s="245"/>
      <c r="C98" s="245"/>
      <c r="D98" s="289"/>
    </row>
    <row r="99" spans="1:4" ht="27.75" customHeight="1">
      <c r="A99" s="245"/>
      <c r="B99" s="245"/>
      <c r="C99" s="245"/>
      <c r="D99" s="289"/>
    </row>
    <row r="100" spans="1:4" ht="27.75" customHeight="1">
      <c r="A100" s="245"/>
      <c r="B100" s="245"/>
      <c r="C100" s="245"/>
      <c r="D100" s="289"/>
    </row>
    <row r="101" spans="1:4" ht="27.75" customHeight="1">
      <c r="A101" s="245"/>
      <c r="B101" s="245"/>
      <c r="C101" s="245"/>
      <c r="D101" s="289"/>
    </row>
    <row r="102" spans="1:4" ht="27.75" customHeight="1">
      <c r="A102" s="245"/>
      <c r="B102" s="245"/>
      <c r="C102" s="245"/>
      <c r="D102" s="289"/>
    </row>
    <row r="103" spans="1:4" ht="27.75" customHeight="1">
      <c r="A103" s="245"/>
      <c r="B103" s="245"/>
      <c r="C103" s="245"/>
      <c r="D103" s="289"/>
    </row>
    <row r="104" spans="1:4" ht="27.75" customHeight="1">
      <c r="A104" s="245"/>
      <c r="B104" s="245"/>
      <c r="C104" s="245"/>
      <c r="D104" s="289"/>
    </row>
    <row r="105" spans="1:4" ht="27.75" customHeight="1">
      <c r="A105" s="245"/>
      <c r="B105" s="245"/>
      <c r="C105" s="245"/>
      <c r="D105" s="289"/>
    </row>
    <row r="106" spans="1:4" ht="27.75" customHeight="1">
      <c r="A106" s="245"/>
      <c r="B106" s="245"/>
      <c r="C106" s="245"/>
      <c r="D106" s="289"/>
    </row>
    <row r="107" spans="1:4" ht="27.75" customHeight="1">
      <c r="A107" s="245"/>
      <c r="B107" s="245"/>
      <c r="C107" s="245"/>
      <c r="D107" s="289"/>
    </row>
    <row r="108" spans="1:4" ht="27.75" customHeight="1">
      <c r="A108" s="245"/>
      <c r="B108" s="245"/>
      <c r="C108" s="245"/>
      <c r="D108" s="289"/>
    </row>
    <row r="109" spans="1:4" ht="27.75" customHeight="1">
      <c r="A109" s="245"/>
      <c r="B109" s="245"/>
      <c r="C109" s="245"/>
      <c r="D109" s="289"/>
    </row>
    <row r="110" spans="1:4" ht="27.75" customHeight="1">
      <c r="A110" s="245"/>
      <c r="B110" s="245"/>
      <c r="C110" s="245"/>
      <c r="D110" s="289"/>
    </row>
    <row r="111" spans="1:4" ht="27.75" customHeight="1">
      <c r="A111" s="245"/>
      <c r="B111" s="245"/>
      <c r="C111" s="245"/>
      <c r="D111" s="289"/>
    </row>
    <row r="112" spans="1:4" ht="27.75" customHeight="1">
      <c r="A112" s="245"/>
      <c r="B112" s="245"/>
      <c r="C112" s="245"/>
      <c r="D112" s="289"/>
    </row>
    <row r="113" spans="1:4" ht="27.75" customHeight="1">
      <c r="A113" s="245"/>
      <c r="B113" s="245"/>
      <c r="C113" s="245"/>
      <c r="D113" s="289"/>
    </row>
    <row r="114" spans="1:4" ht="27.75" customHeight="1">
      <c r="A114" s="245"/>
      <c r="B114" s="245"/>
      <c r="C114" s="245"/>
      <c r="D114" s="289"/>
    </row>
    <row r="115" spans="1:4" ht="27.75" customHeight="1">
      <c r="A115" s="245"/>
      <c r="B115" s="245"/>
      <c r="C115" s="245"/>
      <c r="D115" s="289"/>
    </row>
    <row r="116" spans="1:4" ht="27.75" customHeight="1">
      <c r="A116" s="245"/>
      <c r="B116" s="245"/>
      <c r="C116" s="245"/>
      <c r="D116" s="289"/>
    </row>
    <row r="117" spans="1:4" ht="27.75" customHeight="1">
      <c r="A117" s="245"/>
      <c r="B117" s="245"/>
      <c r="C117" s="245"/>
      <c r="D117" s="289"/>
    </row>
    <row r="118" spans="1:4" ht="27.75" customHeight="1">
      <c r="A118" s="245"/>
      <c r="B118" s="245"/>
      <c r="C118" s="245"/>
      <c r="D118" s="289"/>
    </row>
    <row r="119" spans="1:4" ht="27.75" customHeight="1">
      <c r="A119" s="245"/>
      <c r="B119" s="245"/>
      <c r="C119" s="245"/>
      <c r="D119" s="289"/>
    </row>
    <row r="120" spans="1:4" ht="27.75" customHeight="1">
      <c r="A120" s="245"/>
      <c r="B120" s="245"/>
      <c r="C120" s="245"/>
      <c r="D120" s="289"/>
    </row>
    <row r="121" spans="1:4" ht="27.75" customHeight="1">
      <c r="A121" s="245"/>
      <c r="B121" s="245"/>
      <c r="C121" s="245"/>
      <c r="D121" s="289"/>
    </row>
    <row r="122" spans="1:4" ht="27.75" customHeight="1">
      <c r="A122" s="245"/>
      <c r="B122" s="245"/>
      <c r="C122" s="245"/>
      <c r="D122" s="289"/>
    </row>
    <row r="123" spans="1:4" ht="27.75" customHeight="1">
      <c r="A123" s="245"/>
      <c r="B123" s="245"/>
      <c r="C123" s="245"/>
      <c r="D123" s="289"/>
    </row>
    <row r="124" spans="1:4" ht="27.75" customHeight="1">
      <c r="A124" s="245"/>
      <c r="B124" s="245"/>
      <c r="C124" s="245"/>
      <c r="D124" s="289"/>
    </row>
    <row r="125" spans="1:4" ht="27.75" customHeight="1">
      <c r="A125" s="245"/>
      <c r="B125" s="245"/>
      <c r="C125" s="245"/>
      <c r="D125" s="289"/>
    </row>
    <row r="126" spans="1:4" ht="27.75" customHeight="1">
      <c r="A126" s="245"/>
      <c r="B126" s="245"/>
      <c r="C126" s="245"/>
      <c r="D126" s="289"/>
    </row>
    <row r="127" spans="1:4" ht="27.75" customHeight="1">
      <c r="A127" s="245"/>
      <c r="B127" s="245"/>
      <c r="C127" s="245"/>
      <c r="D127" s="289"/>
    </row>
    <row r="128" spans="1:4" ht="27.75" customHeight="1">
      <c r="A128" s="245"/>
      <c r="B128" s="245"/>
      <c r="C128" s="245"/>
      <c r="D128" s="289"/>
    </row>
    <row r="129" spans="1:4" ht="27.75" customHeight="1">
      <c r="A129" s="245"/>
      <c r="B129" s="245"/>
      <c r="C129" s="245"/>
      <c r="D129" s="289"/>
    </row>
    <row r="130" spans="1:4" ht="27.75" customHeight="1">
      <c r="A130" s="245"/>
      <c r="B130" s="245"/>
      <c r="C130" s="245"/>
      <c r="D130" s="289"/>
    </row>
    <row r="131" spans="1:4" ht="27.75" customHeight="1">
      <c r="A131" s="245"/>
      <c r="B131" s="245"/>
      <c r="C131" s="245"/>
      <c r="D131" s="289"/>
    </row>
    <row r="132" spans="1:4" ht="27.75" customHeight="1">
      <c r="A132" s="245"/>
      <c r="B132" s="245"/>
      <c r="C132" s="245"/>
      <c r="D132" s="289"/>
    </row>
    <row r="133" spans="1:4" ht="27.75" customHeight="1">
      <c r="A133" s="245"/>
      <c r="B133" s="245"/>
      <c r="C133" s="245"/>
      <c r="D133" s="289"/>
    </row>
    <row r="134" spans="1:4" ht="27.75" customHeight="1">
      <c r="A134" s="245"/>
      <c r="B134" s="245"/>
      <c r="C134" s="245"/>
      <c r="D134" s="289"/>
    </row>
    <row r="135" spans="1:4" ht="27.75" customHeight="1">
      <c r="A135" s="245"/>
      <c r="B135" s="245"/>
      <c r="C135" s="245"/>
      <c r="D135" s="289"/>
    </row>
    <row r="136" spans="1:4" ht="27.75" customHeight="1">
      <c r="A136" s="245"/>
      <c r="B136" s="245"/>
      <c r="C136" s="245"/>
      <c r="D136" s="289"/>
    </row>
    <row r="137" spans="1:4" ht="27.75" customHeight="1">
      <c r="A137" s="245"/>
      <c r="B137" s="245"/>
      <c r="C137" s="245"/>
      <c r="D137" s="289"/>
    </row>
    <row r="138" spans="1:4" ht="27.75" customHeight="1">
      <c r="A138" s="245"/>
      <c r="B138" s="245"/>
      <c r="C138" s="245"/>
      <c r="D138" s="289"/>
    </row>
    <row r="139" spans="1:4" ht="27.75" customHeight="1">
      <c r="A139" s="245"/>
      <c r="B139" s="245"/>
      <c r="C139" s="245"/>
      <c r="D139" s="289"/>
    </row>
    <row r="140" spans="1:4" ht="27.75" customHeight="1">
      <c r="A140" s="245"/>
      <c r="B140" s="245"/>
      <c r="C140" s="245"/>
      <c r="D140" s="289"/>
    </row>
    <row r="141" spans="1:4" ht="27.75" customHeight="1">
      <c r="A141" s="245"/>
      <c r="B141" s="245"/>
      <c r="C141" s="245"/>
      <c r="D141" s="289"/>
    </row>
    <row r="142" spans="1:4" ht="27.75" customHeight="1">
      <c r="A142" s="245"/>
      <c r="B142" s="245"/>
      <c r="C142" s="245"/>
      <c r="D142" s="289"/>
    </row>
    <row r="143" spans="1:4" ht="27.75" customHeight="1">
      <c r="A143" s="245"/>
      <c r="B143" s="245"/>
      <c r="C143" s="245"/>
      <c r="D143" s="289"/>
    </row>
    <row r="144" spans="1:4" ht="27.75" customHeight="1">
      <c r="A144" s="245"/>
      <c r="B144" s="245"/>
      <c r="C144" s="245"/>
      <c r="D144" s="289"/>
    </row>
    <row r="145" spans="1:4" ht="27.75" customHeight="1">
      <c r="A145" s="245"/>
      <c r="B145" s="245"/>
      <c r="C145" s="245"/>
      <c r="D145" s="289"/>
    </row>
    <row r="146" spans="1:4" ht="27.75" customHeight="1">
      <c r="A146" s="245"/>
      <c r="B146" s="245"/>
      <c r="C146" s="245"/>
      <c r="D146" s="289"/>
    </row>
    <row r="147" spans="1:4" ht="27.75" customHeight="1">
      <c r="A147" s="245"/>
      <c r="B147" s="245"/>
      <c r="C147" s="245"/>
      <c r="D147" s="289"/>
    </row>
    <row r="148" spans="1:4" ht="27.75" customHeight="1">
      <c r="A148" s="245"/>
      <c r="B148" s="245"/>
      <c r="C148" s="245"/>
      <c r="D148" s="289"/>
    </row>
    <row r="149" spans="1:4" ht="27.75" customHeight="1">
      <c r="A149" s="245"/>
      <c r="B149" s="245"/>
      <c r="C149" s="245"/>
      <c r="D149" s="289"/>
    </row>
    <row r="150" spans="1:4" ht="27.75" customHeight="1">
      <c r="A150" s="245"/>
      <c r="B150" s="245"/>
      <c r="C150" s="245"/>
      <c r="D150" s="289"/>
    </row>
    <row r="151" spans="1:4" ht="27.75" customHeight="1">
      <c r="A151" s="245"/>
      <c r="B151" s="245"/>
      <c r="C151" s="245"/>
      <c r="D151" s="289"/>
    </row>
    <row r="152" spans="1:4" ht="27.75" customHeight="1">
      <c r="A152" s="245"/>
      <c r="B152" s="245"/>
      <c r="C152" s="245"/>
      <c r="D152" s="289"/>
    </row>
    <row r="153" spans="1:4" ht="27.75" customHeight="1">
      <c r="A153" s="245"/>
      <c r="B153" s="245"/>
      <c r="C153" s="245"/>
      <c r="D153" s="289"/>
    </row>
    <row r="154" spans="1:4" ht="27.75" customHeight="1">
      <c r="A154" s="245"/>
      <c r="B154" s="245"/>
      <c r="C154" s="245"/>
      <c r="D154" s="289"/>
    </row>
    <row r="155" spans="1:4" ht="27.75" customHeight="1">
      <c r="A155" s="245"/>
      <c r="B155" s="245"/>
      <c r="C155" s="245"/>
      <c r="D155" s="289"/>
    </row>
    <row r="156" spans="1:4" ht="27.75" customHeight="1">
      <c r="A156" s="245"/>
      <c r="B156" s="245"/>
      <c r="C156" s="245"/>
      <c r="D156" s="289"/>
    </row>
    <row r="157" spans="1:4" ht="27.75" customHeight="1">
      <c r="A157" s="245"/>
      <c r="B157" s="245"/>
      <c r="C157" s="245"/>
      <c r="D157" s="289"/>
    </row>
    <row r="158" spans="1:4" ht="27.75" customHeight="1">
      <c r="A158" s="245"/>
      <c r="B158" s="245"/>
      <c r="C158" s="245"/>
      <c r="D158" s="289"/>
    </row>
    <row r="159" spans="1:4" ht="27.75" customHeight="1">
      <c r="A159" s="245"/>
      <c r="B159" s="245"/>
      <c r="C159" s="245"/>
      <c r="D159" s="289"/>
    </row>
    <row r="160" spans="1:4" ht="27.75" customHeight="1">
      <c r="A160" s="245"/>
      <c r="B160" s="245"/>
      <c r="C160" s="245"/>
      <c r="D160" s="289"/>
    </row>
    <row r="161" spans="1:4" ht="27.75" customHeight="1">
      <c r="A161" s="245"/>
      <c r="B161" s="245"/>
      <c r="C161" s="245"/>
      <c r="D161" s="289"/>
    </row>
    <row r="162" spans="1:4" ht="27.75" customHeight="1">
      <c r="A162" s="245"/>
      <c r="B162" s="245"/>
      <c r="C162" s="245"/>
      <c r="D162" s="289"/>
    </row>
    <row r="163" spans="1:4" ht="27.75" customHeight="1">
      <c r="A163" s="245"/>
      <c r="B163" s="245"/>
      <c r="C163" s="245"/>
      <c r="D163" s="289"/>
    </row>
    <row r="164" spans="1:4" ht="27.75" customHeight="1">
      <c r="A164" s="245"/>
      <c r="B164" s="245"/>
      <c r="C164" s="245"/>
      <c r="D164" s="289"/>
    </row>
    <row r="165" spans="1:4" ht="27.75" customHeight="1">
      <c r="A165" s="245"/>
      <c r="B165" s="245"/>
      <c r="C165" s="245"/>
      <c r="D165" s="289"/>
    </row>
    <row r="166" spans="1:4" ht="27.75" customHeight="1">
      <c r="A166" s="245"/>
      <c r="B166" s="245"/>
      <c r="C166" s="245"/>
      <c r="D166" s="289"/>
    </row>
    <row r="167" spans="1:4" ht="27.75" customHeight="1">
      <c r="A167" s="245"/>
      <c r="B167" s="245"/>
      <c r="C167" s="245"/>
      <c r="D167" s="289"/>
    </row>
    <row r="168" spans="1:4" ht="27.75" customHeight="1">
      <c r="A168" s="245"/>
      <c r="B168" s="245"/>
      <c r="C168" s="245"/>
      <c r="D168" s="289"/>
    </row>
    <row r="169" spans="1:4" ht="27.75" customHeight="1">
      <c r="A169" s="245"/>
      <c r="B169" s="245"/>
      <c r="C169" s="245"/>
      <c r="D169" s="289"/>
    </row>
    <row r="170" spans="1:4" ht="27.75" customHeight="1">
      <c r="A170" s="245"/>
      <c r="B170" s="245"/>
      <c r="C170" s="245"/>
      <c r="D170" s="289"/>
    </row>
    <row r="171" spans="1:4" ht="27.75" customHeight="1">
      <c r="A171" s="245"/>
      <c r="B171" s="245"/>
      <c r="C171" s="245"/>
      <c r="D171" s="289"/>
    </row>
    <row r="172" spans="1:4" ht="27.75" customHeight="1">
      <c r="A172" s="245"/>
      <c r="B172" s="245"/>
      <c r="C172" s="245"/>
      <c r="D172" s="289"/>
    </row>
    <row r="173" spans="1:4" ht="27.75" customHeight="1">
      <c r="A173" s="245"/>
      <c r="B173" s="245"/>
      <c r="C173" s="245"/>
      <c r="D173" s="289"/>
    </row>
    <row r="174" spans="1:4" ht="27.75" customHeight="1">
      <c r="A174" s="245"/>
      <c r="B174" s="245"/>
      <c r="C174" s="245"/>
      <c r="D174" s="289"/>
    </row>
    <row r="175" spans="1:4" ht="27.75" customHeight="1">
      <c r="A175" s="245"/>
      <c r="B175" s="245"/>
      <c r="C175" s="245"/>
      <c r="D175" s="289"/>
    </row>
    <row r="176" spans="1:4" ht="27.75" customHeight="1">
      <c r="A176" s="245"/>
      <c r="B176" s="245"/>
      <c r="C176" s="245"/>
      <c r="D176" s="289"/>
    </row>
    <row r="177" spans="1:4" ht="27.75" customHeight="1">
      <c r="A177" s="245"/>
      <c r="B177" s="245"/>
      <c r="C177" s="245"/>
      <c r="D177" s="289"/>
    </row>
    <row r="178" spans="1:4" ht="27.75" customHeight="1">
      <c r="A178" s="245"/>
      <c r="B178" s="245"/>
      <c r="C178" s="245"/>
      <c r="D178" s="289"/>
    </row>
    <row r="179" spans="1:4" ht="27.75" customHeight="1">
      <c r="A179" s="245"/>
      <c r="B179" s="245"/>
      <c r="C179" s="245"/>
      <c r="D179" s="289"/>
    </row>
    <row r="180" spans="1:4" ht="27.75" customHeight="1">
      <c r="A180" s="245"/>
      <c r="B180" s="245"/>
      <c r="C180" s="245"/>
      <c r="D180" s="289"/>
    </row>
    <row r="181" spans="1:4" ht="27.75" customHeight="1">
      <c r="A181" s="245"/>
      <c r="B181" s="245"/>
      <c r="C181" s="245"/>
      <c r="D181" s="289"/>
    </row>
    <row r="182" spans="1:4" ht="27.75" customHeight="1">
      <c r="A182" s="245"/>
      <c r="B182" s="245"/>
      <c r="C182" s="245"/>
      <c r="D182" s="289"/>
    </row>
    <row r="183" spans="1:4" ht="27.75" customHeight="1">
      <c r="A183" s="245"/>
      <c r="B183" s="245"/>
      <c r="C183" s="245"/>
      <c r="D183" s="289"/>
    </row>
    <row r="184" spans="1:4" ht="27.75" customHeight="1">
      <c r="A184" s="245"/>
      <c r="B184" s="245"/>
      <c r="C184" s="245"/>
      <c r="D184" s="289"/>
    </row>
    <row r="185" spans="1:4" ht="27.75" customHeight="1">
      <c r="A185" s="245"/>
      <c r="B185" s="245"/>
      <c r="C185" s="245"/>
      <c r="D185" s="289"/>
    </row>
    <row r="186" spans="1:4" ht="27.75" customHeight="1">
      <c r="A186" s="245"/>
      <c r="B186" s="245"/>
      <c r="C186" s="245"/>
      <c r="D186" s="289"/>
    </row>
    <row r="187" spans="1:4" ht="27.75" customHeight="1">
      <c r="A187" s="245"/>
      <c r="B187" s="245"/>
      <c r="C187" s="245"/>
      <c r="D187" s="289"/>
    </row>
    <row r="188" spans="1:4" ht="27.75" customHeight="1">
      <c r="A188" s="245"/>
      <c r="B188" s="245"/>
      <c r="C188" s="245"/>
      <c r="D188" s="289"/>
    </row>
    <row r="189" spans="1:4" ht="27.75" customHeight="1">
      <c r="A189" s="245"/>
      <c r="B189" s="245"/>
      <c r="C189" s="245"/>
      <c r="D189" s="289"/>
    </row>
    <row r="190" spans="1:4" ht="27.75" customHeight="1">
      <c r="A190" s="245"/>
      <c r="B190" s="245"/>
      <c r="C190" s="245"/>
      <c r="D190" s="289"/>
    </row>
    <row r="191" spans="1:4" ht="27.75" customHeight="1">
      <c r="A191" s="245"/>
      <c r="B191" s="245"/>
      <c r="C191" s="245"/>
      <c r="D191" s="289"/>
    </row>
    <row r="192" spans="1:4" ht="27.75" customHeight="1">
      <c r="A192" s="245"/>
      <c r="B192" s="245"/>
      <c r="C192" s="245"/>
      <c r="D192" s="289"/>
    </row>
    <row r="193" spans="1:4" ht="27.75" customHeight="1">
      <c r="A193" s="245"/>
      <c r="B193" s="245"/>
      <c r="C193" s="245"/>
      <c r="D193" s="289"/>
    </row>
    <row r="194" spans="1:4" ht="27.75" customHeight="1">
      <c r="A194" s="245"/>
      <c r="B194" s="245"/>
      <c r="C194" s="245"/>
      <c r="D194" s="289"/>
    </row>
    <row r="195" spans="1:4" ht="27.75" customHeight="1">
      <c r="A195" s="245"/>
      <c r="B195" s="245"/>
      <c r="C195" s="245"/>
      <c r="D195" s="289"/>
    </row>
    <row r="196" spans="1:4" ht="27.75" customHeight="1">
      <c r="A196" s="245"/>
      <c r="B196" s="245"/>
      <c r="C196" s="245"/>
      <c r="D196" s="289"/>
    </row>
    <row r="197" spans="1:4" ht="27.75" customHeight="1">
      <c r="A197" s="245"/>
      <c r="B197" s="245"/>
      <c r="C197" s="245"/>
      <c r="D197" s="289"/>
    </row>
    <row r="198" spans="1:4" ht="27.75" customHeight="1">
      <c r="A198" s="245"/>
      <c r="B198" s="245"/>
      <c r="C198" s="245"/>
      <c r="D198" s="289"/>
    </row>
    <row r="199" spans="1:4" ht="27.75" customHeight="1">
      <c r="A199" s="245"/>
      <c r="B199" s="245"/>
      <c r="C199" s="245"/>
      <c r="D199" s="289"/>
    </row>
    <row r="200" spans="1:4" ht="27.75" customHeight="1">
      <c r="A200" s="245"/>
      <c r="B200" s="245"/>
      <c r="C200" s="245"/>
      <c r="D200" s="289"/>
    </row>
    <row r="201" spans="1:4" ht="27.75" customHeight="1">
      <c r="A201" s="245"/>
      <c r="B201" s="245"/>
      <c r="C201" s="245"/>
      <c r="D201" s="289"/>
    </row>
    <row r="202" spans="1:4" ht="27.75" customHeight="1">
      <c r="A202" s="245"/>
      <c r="B202" s="245"/>
      <c r="C202" s="245"/>
      <c r="D202" s="289"/>
    </row>
    <row r="203" spans="1:4" ht="27.75" customHeight="1">
      <c r="A203" s="245"/>
      <c r="B203" s="245"/>
      <c r="C203" s="245"/>
      <c r="D203" s="289"/>
    </row>
    <row r="204" spans="1:4" ht="27.75" customHeight="1">
      <c r="A204" s="245"/>
      <c r="B204" s="245"/>
      <c r="C204" s="245"/>
      <c r="D204" s="289"/>
    </row>
    <row r="205" spans="1:4" ht="27.75" customHeight="1">
      <c r="A205" s="245"/>
      <c r="B205" s="245"/>
      <c r="C205" s="245"/>
      <c r="D205" s="289"/>
    </row>
    <row r="206" spans="1:4" ht="27.75" customHeight="1">
      <c r="A206" s="245"/>
      <c r="B206" s="245"/>
      <c r="C206" s="245"/>
      <c r="D206" s="289"/>
    </row>
    <row r="207" spans="1:4" ht="27.75" customHeight="1">
      <c r="A207" s="245"/>
      <c r="B207" s="245"/>
      <c r="C207" s="245"/>
      <c r="D207" s="289"/>
    </row>
    <row r="208" spans="1:4" ht="27.75" customHeight="1">
      <c r="A208" s="245"/>
      <c r="B208" s="245"/>
      <c r="C208" s="245"/>
      <c r="D208" s="289"/>
    </row>
    <row r="209" spans="1:4" ht="27.75" customHeight="1">
      <c r="A209" s="245"/>
      <c r="B209" s="245"/>
      <c r="C209" s="245"/>
      <c r="D209" s="289"/>
    </row>
    <row r="210" spans="1:4" ht="27.75" customHeight="1">
      <c r="A210" s="245"/>
      <c r="B210" s="245"/>
      <c r="C210" s="245"/>
      <c r="D210" s="289"/>
    </row>
    <row r="211" spans="1:4" ht="27.75" customHeight="1">
      <c r="A211" s="245"/>
      <c r="B211" s="245"/>
      <c r="C211" s="245"/>
      <c r="D211" s="289"/>
    </row>
    <row r="212" spans="1:4" ht="27.75" customHeight="1">
      <c r="A212" s="245"/>
      <c r="B212" s="245"/>
      <c r="C212" s="245"/>
      <c r="D212" s="289"/>
    </row>
    <row r="213" spans="1:4" ht="27.75" customHeight="1">
      <c r="A213" s="245"/>
      <c r="B213" s="245"/>
      <c r="C213" s="245"/>
      <c r="D213" s="289"/>
    </row>
    <row r="214" spans="1:4" ht="27.75" customHeight="1">
      <c r="A214" s="245"/>
      <c r="B214" s="245"/>
      <c r="C214" s="245"/>
      <c r="D214" s="289"/>
    </row>
    <row r="215" spans="1:4" ht="27.75" customHeight="1">
      <c r="A215" s="245"/>
      <c r="B215" s="245"/>
      <c r="C215" s="245"/>
      <c r="D215" s="289"/>
    </row>
    <row r="216" spans="1:4" ht="27.75" customHeight="1">
      <c r="A216" s="245"/>
      <c r="B216" s="245"/>
      <c r="C216" s="245"/>
      <c r="D216" s="289"/>
    </row>
    <row r="217" spans="1:4" ht="27.75" customHeight="1">
      <c r="A217" s="245"/>
      <c r="B217" s="245"/>
      <c r="C217" s="245"/>
      <c r="D217" s="289"/>
    </row>
    <row r="218" spans="1:4" ht="27.75" customHeight="1">
      <c r="A218" s="245"/>
      <c r="B218" s="245"/>
      <c r="C218" s="245"/>
      <c r="D218" s="289"/>
    </row>
    <row r="219" spans="1:4" ht="27.75" customHeight="1">
      <c r="A219" s="245"/>
      <c r="B219" s="245"/>
      <c r="C219" s="245"/>
      <c r="D219" s="289"/>
    </row>
    <row r="220" spans="1:4" ht="27.75" customHeight="1">
      <c r="A220" s="245"/>
      <c r="B220" s="245"/>
      <c r="C220" s="245"/>
      <c r="D220" s="289"/>
    </row>
    <row r="221" spans="1:4" ht="27.75" customHeight="1">
      <c r="A221" s="245"/>
      <c r="B221" s="245"/>
      <c r="C221" s="245"/>
      <c r="D221" s="289"/>
    </row>
    <row r="222" spans="1:4" ht="27.75" customHeight="1">
      <c r="A222" s="245"/>
      <c r="B222" s="245"/>
      <c r="C222" s="245"/>
      <c r="D222" s="289"/>
    </row>
    <row r="223" spans="1:4" ht="27.75" customHeight="1">
      <c r="A223" s="245"/>
      <c r="B223" s="245"/>
      <c r="C223" s="245"/>
      <c r="D223" s="289"/>
    </row>
    <row r="224" spans="1:4" ht="27.75" customHeight="1">
      <c r="A224" s="245"/>
      <c r="B224" s="245"/>
      <c r="C224" s="245"/>
      <c r="D224" s="289"/>
    </row>
    <row r="225" spans="1:4" ht="27.75" customHeight="1">
      <c r="A225" s="245"/>
      <c r="B225" s="245"/>
      <c r="C225" s="245"/>
      <c r="D225" s="289"/>
    </row>
    <row r="226" spans="1:4" ht="27.75" customHeight="1">
      <c r="A226" s="245"/>
      <c r="B226" s="245"/>
      <c r="C226" s="245"/>
      <c r="D226" s="289"/>
    </row>
    <row r="227" spans="1:4" ht="27.75" customHeight="1">
      <c r="A227" s="245"/>
      <c r="B227" s="245"/>
      <c r="C227" s="245"/>
      <c r="D227" s="289"/>
    </row>
    <row r="228" spans="1:4" ht="27.75" customHeight="1">
      <c r="A228" s="245"/>
      <c r="B228" s="245"/>
      <c r="C228" s="245"/>
      <c r="D228" s="289"/>
    </row>
    <row r="229" spans="1:4" ht="27.75" customHeight="1">
      <c r="A229" s="245"/>
      <c r="B229" s="245"/>
      <c r="C229" s="245"/>
      <c r="D229" s="289"/>
    </row>
    <row r="230" spans="1:4" ht="27.75" customHeight="1">
      <c r="A230" s="245"/>
      <c r="B230" s="245"/>
      <c r="C230" s="245"/>
      <c r="D230" s="289"/>
    </row>
    <row r="231" spans="1:4" ht="27.75" customHeight="1">
      <c r="A231" s="245"/>
      <c r="B231" s="245"/>
      <c r="C231" s="245"/>
      <c r="D231" s="289"/>
    </row>
    <row r="232" spans="1:4" ht="27.75" customHeight="1">
      <c r="A232" s="245"/>
      <c r="B232" s="245"/>
      <c r="C232" s="245"/>
      <c r="D232" s="289"/>
    </row>
    <row r="233" spans="1:4" ht="27.75" customHeight="1">
      <c r="A233" s="245"/>
      <c r="B233" s="245"/>
      <c r="C233" s="245"/>
      <c r="D233" s="289"/>
    </row>
    <row r="234" spans="1:4" ht="27.75" customHeight="1">
      <c r="A234" s="245"/>
      <c r="B234" s="245"/>
      <c r="C234" s="245"/>
      <c r="D234" s="289"/>
    </row>
    <row r="235" spans="1:4" ht="27.75" customHeight="1">
      <c r="A235" s="245"/>
      <c r="B235" s="245"/>
      <c r="C235" s="245"/>
      <c r="D235" s="289"/>
    </row>
    <row r="236" spans="1:4" ht="27.75" customHeight="1">
      <c r="A236" s="245"/>
      <c r="B236" s="245"/>
      <c r="C236" s="245"/>
      <c r="D236" s="289"/>
    </row>
    <row r="237" spans="1:4" ht="27.75" customHeight="1">
      <c r="A237" s="245"/>
      <c r="B237" s="245"/>
      <c r="C237" s="245"/>
      <c r="D237" s="289"/>
    </row>
    <row r="238" spans="1:4" ht="27.75" customHeight="1">
      <c r="A238" s="245"/>
      <c r="B238" s="245"/>
      <c r="C238" s="245"/>
      <c r="D238" s="289"/>
    </row>
    <row r="239" spans="1:4" ht="27.75" customHeight="1">
      <c r="A239" s="245"/>
      <c r="B239" s="245"/>
      <c r="C239" s="245"/>
      <c r="D239" s="289"/>
    </row>
    <row r="240" spans="1:4" ht="27.75" customHeight="1">
      <c r="A240" s="245"/>
      <c r="B240" s="245"/>
      <c r="C240" s="245"/>
      <c r="D240" s="289"/>
    </row>
    <row r="241" spans="1:4" ht="27.75" customHeight="1">
      <c r="A241" s="245"/>
      <c r="B241" s="245"/>
      <c r="C241" s="245"/>
      <c r="D241" s="289"/>
    </row>
    <row r="242" spans="1:4" ht="27.75" customHeight="1">
      <c r="A242" s="245"/>
      <c r="B242" s="245"/>
      <c r="C242" s="245"/>
      <c r="D242" s="289"/>
    </row>
    <row r="243" spans="1:4" ht="27.75" customHeight="1">
      <c r="A243" s="245"/>
      <c r="B243" s="245"/>
      <c r="C243" s="245"/>
      <c r="D243" s="289"/>
    </row>
    <row r="244" spans="1:4" ht="27.75" customHeight="1">
      <c r="A244" s="245"/>
      <c r="B244" s="245"/>
      <c r="C244" s="245"/>
      <c r="D244" s="289"/>
    </row>
    <row r="245" spans="1:4" ht="27.75" customHeight="1">
      <c r="A245" s="245"/>
      <c r="B245" s="245"/>
      <c r="C245" s="245"/>
      <c r="D245" s="289"/>
    </row>
    <row r="246" spans="1:4" ht="27.75" customHeight="1">
      <c r="A246" s="245"/>
      <c r="B246" s="245"/>
      <c r="C246" s="245"/>
      <c r="D246" s="289"/>
    </row>
    <row r="247" spans="1:4" ht="27.75" customHeight="1">
      <c r="A247" s="245"/>
      <c r="B247" s="245"/>
      <c r="C247" s="245"/>
      <c r="D247" s="289"/>
    </row>
    <row r="248" spans="1:4" ht="27.75" customHeight="1">
      <c r="A248" s="245"/>
      <c r="B248" s="245"/>
      <c r="C248" s="245"/>
      <c r="D248" s="289"/>
    </row>
    <row r="249" spans="1:4" ht="27.75" customHeight="1">
      <c r="A249" s="245"/>
      <c r="B249" s="245"/>
      <c r="C249" s="245"/>
      <c r="D249" s="289"/>
    </row>
    <row r="250" spans="1:4" ht="27.75" customHeight="1">
      <c r="A250" s="245"/>
      <c r="B250" s="245"/>
      <c r="C250" s="245"/>
      <c r="D250" s="289"/>
    </row>
    <row r="251" spans="1:4" ht="27.75" customHeight="1">
      <c r="A251" s="245"/>
      <c r="B251" s="245"/>
      <c r="C251" s="245"/>
      <c r="D251" s="289"/>
    </row>
    <row r="252" spans="1:4" ht="27.75" customHeight="1">
      <c r="A252" s="245"/>
      <c r="B252" s="245"/>
      <c r="C252" s="245"/>
      <c r="D252" s="289"/>
    </row>
    <row r="253" spans="1:4" ht="27.75" customHeight="1">
      <c r="A253" s="245"/>
      <c r="B253" s="245"/>
      <c r="C253" s="245"/>
      <c r="D253" s="289"/>
    </row>
    <row r="254" spans="1:4" ht="27.75" customHeight="1">
      <c r="A254" s="245"/>
      <c r="B254" s="245"/>
      <c r="C254" s="245"/>
      <c r="D254" s="289"/>
    </row>
    <row r="255" spans="1:4" ht="27.75" customHeight="1">
      <c r="A255" s="245"/>
      <c r="B255" s="245"/>
      <c r="C255" s="245"/>
      <c r="D255" s="289"/>
    </row>
    <row r="256" spans="1:4" ht="27.75" customHeight="1">
      <c r="A256" s="245"/>
      <c r="B256" s="245"/>
      <c r="C256" s="245"/>
      <c r="D256" s="289"/>
    </row>
    <row r="257" spans="1:4" ht="27.75" customHeight="1">
      <c r="A257" s="245"/>
      <c r="B257" s="245"/>
      <c r="C257" s="245"/>
      <c r="D257" s="289"/>
    </row>
    <row r="258" spans="1:4" ht="27.75" customHeight="1">
      <c r="A258" s="245"/>
      <c r="B258" s="245"/>
      <c r="C258" s="245"/>
      <c r="D258" s="289"/>
    </row>
    <row r="259" spans="1:4" ht="27.75" customHeight="1">
      <c r="A259" s="245"/>
      <c r="B259" s="245"/>
      <c r="C259" s="245"/>
      <c r="D259" s="289"/>
    </row>
    <row r="260" spans="1:4" ht="27.75" customHeight="1">
      <c r="A260" s="245"/>
      <c r="B260" s="245"/>
      <c r="C260" s="245"/>
      <c r="D260" s="289"/>
    </row>
    <row r="261" spans="1:4" ht="27.75" customHeight="1">
      <c r="A261" s="245"/>
      <c r="B261" s="245"/>
      <c r="C261" s="245"/>
      <c r="D261" s="289"/>
    </row>
    <row r="262" spans="1:4" ht="27.75" customHeight="1">
      <c r="A262" s="245"/>
      <c r="B262" s="245"/>
      <c r="C262" s="245"/>
      <c r="D262" s="289"/>
    </row>
    <row r="263" spans="1:4" ht="27.75" customHeight="1">
      <c r="A263" s="245"/>
      <c r="B263" s="245"/>
      <c r="C263" s="245"/>
      <c r="D263" s="289"/>
    </row>
    <row r="264" spans="1:4" ht="27.75" customHeight="1">
      <c r="A264" s="245"/>
      <c r="B264" s="245"/>
      <c r="C264" s="245"/>
      <c r="D264" s="289"/>
    </row>
    <row r="265" spans="1:4" ht="27.75" customHeight="1">
      <c r="A265" s="245"/>
      <c r="B265" s="245"/>
      <c r="C265" s="245"/>
      <c r="D265" s="289"/>
    </row>
    <row r="266" spans="1:4" ht="27.75" customHeight="1">
      <c r="A266" s="245"/>
      <c r="B266" s="245"/>
      <c r="C266" s="245"/>
      <c r="D266" s="289"/>
    </row>
    <row r="267" spans="1:4" ht="27.75" customHeight="1">
      <c r="A267" s="245"/>
      <c r="B267" s="245"/>
      <c r="C267" s="245"/>
      <c r="D267" s="289"/>
    </row>
    <row r="268" spans="1:4" ht="27.75" customHeight="1">
      <c r="A268" s="245"/>
      <c r="B268" s="245"/>
      <c r="C268" s="245"/>
      <c r="D268" s="289"/>
    </row>
    <row r="269" spans="1:4" ht="27.75" customHeight="1">
      <c r="A269" s="245"/>
      <c r="B269" s="245"/>
      <c r="C269" s="245"/>
      <c r="D269" s="289"/>
    </row>
    <row r="270" spans="1:4" ht="27.75" customHeight="1">
      <c r="A270" s="245"/>
      <c r="B270" s="245"/>
      <c r="C270" s="245"/>
      <c r="D270" s="289"/>
    </row>
    <row r="271" spans="1:4" ht="27.75" customHeight="1">
      <c r="A271" s="245"/>
      <c r="B271" s="245"/>
      <c r="C271" s="245"/>
      <c r="D271" s="289"/>
    </row>
    <row r="272" spans="1:4" ht="27.75" customHeight="1">
      <c r="A272" s="245"/>
      <c r="B272" s="245"/>
      <c r="C272" s="245"/>
      <c r="D272" s="289"/>
    </row>
    <row r="273" spans="1:4" ht="27.75" customHeight="1">
      <c r="A273" s="245"/>
      <c r="B273" s="245"/>
      <c r="C273" s="245"/>
      <c r="D273" s="289"/>
    </row>
    <row r="274" spans="1:4" ht="27.75" customHeight="1">
      <c r="A274" s="245"/>
      <c r="B274" s="245"/>
      <c r="C274" s="245"/>
      <c r="D274" s="289"/>
    </row>
    <row r="275" spans="1:4" ht="27.75" customHeight="1">
      <c r="A275" s="245"/>
      <c r="B275" s="245"/>
      <c r="C275" s="245"/>
      <c r="D275" s="289"/>
    </row>
    <row r="276" spans="1:4" ht="27.75" customHeight="1">
      <c r="A276" s="245"/>
      <c r="B276" s="245"/>
      <c r="C276" s="245"/>
      <c r="D276" s="289"/>
    </row>
    <row r="277" spans="1:4" ht="27.75" customHeight="1">
      <c r="A277" s="245"/>
      <c r="B277" s="245"/>
      <c r="C277" s="245"/>
      <c r="D277" s="289"/>
    </row>
    <row r="278" spans="1:4" ht="27.75" customHeight="1">
      <c r="A278" s="245"/>
      <c r="B278" s="245"/>
      <c r="C278" s="245"/>
      <c r="D278" s="289"/>
    </row>
    <row r="279" spans="1:4" ht="27.75" customHeight="1">
      <c r="A279" s="245"/>
      <c r="B279" s="245"/>
      <c r="C279" s="245"/>
      <c r="D279" s="289"/>
    </row>
    <row r="280" spans="1:4" ht="27.75" customHeight="1">
      <c r="A280" s="245"/>
      <c r="B280" s="245"/>
      <c r="C280" s="245"/>
      <c r="D280" s="289"/>
    </row>
    <row r="281" spans="1:4" ht="27.75" customHeight="1">
      <c r="A281" s="245"/>
      <c r="B281" s="245"/>
      <c r="C281" s="245"/>
      <c r="D281" s="289"/>
    </row>
    <row r="282" spans="1:4" ht="27.75" customHeight="1">
      <c r="A282" s="245"/>
      <c r="B282" s="245"/>
      <c r="C282" s="245"/>
      <c r="D282" s="289"/>
    </row>
    <row r="283" spans="1:4" ht="27.75" customHeight="1">
      <c r="A283" s="245"/>
      <c r="B283" s="245"/>
      <c r="C283" s="245"/>
      <c r="D283" s="289"/>
    </row>
    <row r="284" spans="1:4" ht="27.75" customHeight="1">
      <c r="A284" s="245"/>
      <c r="B284" s="245"/>
      <c r="C284" s="245"/>
      <c r="D284" s="289"/>
    </row>
    <row r="285" spans="1:4" ht="27.75" customHeight="1">
      <c r="A285" s="245"/>
      <c r="B285" s="245"/>
      <c r="C285" s="245"/>
      <c r="D285" s="289"/>
    </row>
    <row r="286" spans="1:4" ht="27.75" customHeight="1">
      <c r="A286" s="245"/>
      <c r="B286" s="245"/>
      <c r="C286" s="245"/>
      <c r="D286" s="289"/>
    </row>
    <row r="287" spans="1:4" ht="27.75" customHeight="1">
      <c r="A287" s="245"/>
      <c r="B287" s="245"/>
      <c r="C287" s="245"/>
      <c r="D287" s="289"/>
    </row>
    <row r="288" spans="1:4" ht="27.75" customHeight="1">
      <c r="A288" s="245"/>
      <c r="B288" s="245"/>
      <c r="C288" s="245"/>
      <c r="D288" s="289"/>
    </row>
    <row r="289" spans="1:4" ht="27.75" customHeight="1">
      <c r="A289" s="245"/>
      <c r="B289" s="245"/>
      <c r="C289" s="245"/>
      <c r="D289" s="289"/>
    </row>
    <row r="290" spans="1:4" ht="27.75" customHeight="1">
      <c r="A290" s="245"/>
      <c r="B290" s="245"/>
      <c r="C290" s="245"/>
      <c r="D290" s="289"/>
    </row>
    <row r="291" spans="1:4" ht="27.75" customHeight="1">
      <c r="A291" s="245"/>
      <c r="B291" s="245"/>
      <c r="C291" s="245"/>
      <c r="D291" s="289"/>
    </row>
    <row r="292" spans="1:4" ht="27.75" customHeight="1">
      <c r="A292" s="245"/>
      <c r="B292" s="245"/>
      <c r="C292" s="245"/>
      <c r="D292" s="289"/>
    </row>
    <row r="293" spans="1:4" ht="27.75" customHeight="1">
      <c r="A293" s="245"/>
      <c r="B293" s="245"/>
      <c r="C293" s="245"/>
      <c r="D293" s="289"/>
    </row>
    <row r="294" spans="1:4" ht="27.75" customHeight="1">
      <c r="A294" s="245"/>
      <c r="B294" s="245"/>
      <c r="C294" s="245"/>
      <c r="D294" s="289"/>
    </row>
    <row r="295" spans="1:4" ht="27.75" customHeight="1">
      <c r="A295" s="245"/>
      <c r="B295" s="245"/>
      <c r="C295" s="245"/>
      <c r="D295" s="289"/>
    </row>
    <row r="296" spans="1:4" ht="27.75" customHeight="1">
      <c r="A296" s="245"/>
      <c r="B296" s="245"/>
      <c r="C296" s="245"/>
      <c r="D296" s="289"/>
    </row>
    <row r="297" spans="1:4" ht="27.75" customHeight="1">
      <c r="A297" s="245"/>
      <c r="B297" s="245"/>
      <c r="C297" s="245"/>
      <c r="D297" s="289"/>
    </row>
    <row r="298" spans="1:4" ht="27.75" customHeight="1">
      <c r="A298" s="245"/>
      <c r="B298" s="245"/>
      <c r="C298" s="245"/>
      <c r="D298" s="289"/>
    </row>
    <row r="299" spans="1:4" ht="27.75" customHeight="1">
      <c r="A299" s="245"/>
      <c r="B299" s="245"/>
      <c r="C299" s="245"/>
      <c r="D299" s="289"/>
    </row>
    <row r="300" spans="1:4" ht="27.75" customHeight="1">
      <c r="A300" s="245"/>
      <c r="B300" s="245"/>
      <c r="C300" s="245"/>
      <c r="D300" s="289"/>
    </row>
    <row r="301" spans="1:4" ht="27.75" customHeight="1">
      <c r="A301" s="245"/>
      <c r="B301" s="245"/>
      <c r="C301" s="245"/>
      <c r="D301" s="289"/>
    </row>
    <row r="302" spans="1:4" ht="27.75" customHeight="1">
      <c r="A302" s="245"/>
      <c r="B302" s="245"/>
      <c r="C302" s="245"/>
      <c r="D302" s="289"/>
    </row>
    <row r="303" spans="1:4" ht="27.75" customHeight="1">
      <c r="A303" s="245"/>
      <c r="B303" s="245"/>
      <c r="C303" s="245"/>
      <c r="D303" s="289"/>
    </row>
    <row r="304" spans="1:4" ht="27.75" customHeight="1">
      <c r="A304" s="245"/>
      <c r="B304" s="245"/>
      <c r="C304" s="245"/>
      <c r="D304" s="289"/>
    </row>
    <row r="305" spans="1:4" ht="27.75" customHeight="1">
      <c r="A305" s="245"/>
      <c r="B305" s="245"/>
      <c r="C305" s="245"/>
      <c r="D305" s="289"/>
    </row>
    <row r="306" spans="1:4" ht="27.75" customHeight="1">
      <c r="A306" s="245"/>
      <c r="B306" s="245"/>
      <c r="C306" s="245"/>
      <c r="D306" s="289"/>
    </row>
    <row r="307" spans="1:4" ht="27.75" customHeight="1">
      <c r="A307" s="245"/>
      <c r="B307" s="245"/>
      <c r="C307" s="245"/>
      <c r="D307" s="289"/>
    </row>
    <row r="308" spans="1:4" ht="27.75" customHeight="1">
      <c r="A308" s="245"/>
      <c r="B308" s="245"/>
      <c r="C308" s="245"/>
      <c r="D308" s="289"/>
    </row>
    <row r="309" spans="1:4" ht="27.75" customHeight="1">
      <c r="A309" s="245"/>
      <c r="B309" s="245"/>
      <c r="C309" s="245"/>
      <c r="D309" s="289"/>
    </row>
    <row r="310" spans="1:4" ht="27.75" customHeight="1">
      <c r="A310" s="245"/>
      <c r="B310" s="245"/>
      <c r="C310" s="245"/>
      <c r="D310" s="289"/>
    </row>
    <row r="311" spans="1:4" ht="27.75" customHeight="1">
      <c r="A311" s="245"/>
      <c r="B311" s="245"/>
      <c r="C311" s="245"/>
      <c r="D311" s="289"/>
    </row>
    <row r="312" spans="1:4" ht="27.75" customHeight="1">
      <c r="A312" s="245"/>
      <c r="B312" s="245"/>
      <c r="C312" s="245"/>
      <c r="D312" s="289"/>
    </row>
    <row r="313" spans="1:4" ht="27.75" customHeight="1">
      <c r="A313" s="245"/>
      <c r="B313" s="245"/>
      <c r="C313" s="245"/>
      <c r="D313" s="289"/>
    </row>
    <row r="314" spans="1:4" ht="27.75" customHeight="1">
      <c r="A314" s="245"/>
      <c r="B314" s="245"/>
      <c r="C314" s="245"/>
      <c r="D314" s="289"/>
    </row>
    <row r="315" spans="1:4" ht="27.75" customHeight="1">
      <c r="A315" s="245"/>
      <c r="B315" s="245"/>
      <c r="C315" s="245"/>
      <c r="D315" s="289"/>
    </row>
    <row r="316" spans="1:4" ht="27.75" customHeight="1">
      <c r="A316" s="245"/>
      <c r="B316" s="245"/>
      <c r="C316" s="245"/>
      <c r="D316" s="289"/>
    </row>
    <row r="317" spans="1:4" ht="27.75" customHeight="1">
      <c r="A317" s="245"/>
      <c r="B317" s="245"/>
      <c r="C317" s="245"/>
      <c r="D317" s="289"/>
    </row>
    <row r="318" spans="1:4" ht="27.75" customHeight="1">
      <c r="A318" s="245"/>
      <c r="B318" s="245"/>
      <c r="C318" s="245"/>
      <c r="D318" s="289"/>
    </row>
    <row r="319" spans="1:4" ht="27.75" customHeight="1">
      <c r="A319" s="245"/>
      <c r="B319" s="245"/>
      <c r="C319" s="245"/>
      <c r="D319" s="289"/>
    </row>
    <row r="320" spans="1:4" ht="27.75" customHeight="1">
      <c r="A320" s="245"/>
      <c r="B320" s="245"/>
      <c r="C320" s="245"/>
      <c r="D320" s="289"/>
    </row>
    <row r="321" spans="1:4" ht="27.75" customHeight="1">
      <c r="A321" s="245"/>
      <c r="B321" s="245"/>
      <c r="C321" s="245"/>
      <c r="D321" s="289"/>
    </row>
    <row r="322" spans="1:4" ht="27.75" customHeight="1">
      <c r="A322" s="245"/>
      <c r="B322" s="245"/>
      <c r="C322" s="245"/>
      <c r="D322" s="289"/>
    </row>
    <row r="323" spans="1:4" ht="27.75" customHeight="1">
      <c r="A323" s="245"/>
      <c r="B323" s="245"/>
      <c r="C323" s="245"/>
      <c r="D323" s="289"/>
    </row>
    <row r="324" spans="1:4" ht="27.75" customHeight="1">
      <c r="A324" s="245"/>
      <c r="B324" s="245"/>
      <c r="C324" s="245"/>
      <c r="D324" s="289"/>
    </row>
    <row r="325" spans="1:4" ht="27.75" customHeight="1">
      <c r="A325" s="245"/>
      <c r="B325" s="245"/>
      <c r="C325" s="245"/>
      <c r="D325" s="289"/>
    </row>
    <row r="326" spans="1:4" ht="27.75" customHeight="1">
      <c r="A326" s="245"/>
      <c r="B326" s="245"/>
      <c r="C326" s="245"/>
      <c r="D326" s="289"/>
    </row>
    <row r="327" spans="1:4" ht="27.75" customHeight="1">
      <c r="A327" s="245"/>
      <c r="B327" s="245"/>
      <c r="C327" s="245"/>
      <c r="D327" s="289"/>
    </row>
    <row r="328" spans="1:4" ht="27.75" customHeight="1">
      <c r="A328" s="245"/>
      <c r="B328" s="245"/>
      <c r="C328" s="245"/>
      <c r="D328" s="289"/>
    </row>
    <row r="329" spans="1:4" ht="27.75" customHeight="1">
      <c r="A329" s="245"/>
      <c r="B329" s="245"/>
      <c r="C329" s="245"/>
      <c r="D329" s="289"/>
    </row>
    <row r="330" spans="1:4" ht="27.75" customHeight="1">
      <c r="A330" s="245"/>
      <c r="B330" s="245"/>
      <c r="C330" s="245"/>
      <c r="D330" s="289"/>
    </row>
    <row r="331" spans="1:4" ht="27.75" customHeight="1">
      <c r="A331" s="245"/>
      <c r="B331" s="245"/>
      <c r="C331" s="245"/>
      <c r="D331" s="289"/>
    </row>
    <row r="332" spans="1:4" ht="27.75" customHeight="1">
      <c r="A332" s="245"/>
      <c r="B332" s="245"/>
      <c r="C332" s="245"/>
      <c r="D332" s="289"/>
    </row>
    <row r="333" spans="1:4" ht="27.75" customHeight="1">
      <c r="A333" s="245"/>
      <c r="B333" s="245"/>
      <c r="C333" s="245"/>
      <c r="D333" s="289"/>
    </row>
    <row r="334" spans="1:4" ht="27.75" customHeight="1">
      <c r="A334" s="245"/>
      <c r="B334" s="245"/>
      <c r="C334" s="245"/>
      <c r="D334" s="289"/>
    </row>
    <row r="335" spans="1:4" ht="27.75" customHeight="1">
      <c r="A335" s="245"/>
      <c r="B335" s="245"/>
      <c r="C335" s="245"/>
      <c r="D335" s="289"/>
    </row>
    <row r="336" spans="1:4" ht="27.75" customHeight="1">
      <c r="A336" s="245"/>
      <c r="B336" s="245"/>
      <c r="C336" s="245"/>
      <c r="D336" s="289"/>
    </row>
    <row r="337" spans="1:4" ht="27.75" customHeight="1">
      <c r="A337" s="245"/>
      <c r="B337" s="245"/>
      <c r="C337" s="245"/>
      <c r="D337" s="289"/>
    </row>
    <row r="338" spans="1:4" ht="27.75" customHeight="1">
      <c r="A338" s="245"/>
      <c r="B338" s="245"/>
      <c r="C338" s="245"/>
      <c r="D338" s="289"/>
    </row>
    <row r="339" spans="1:4" ht="27.75" customHeight="1">
      <c r="A339" s="245"/>
      <c r="B339" s="245"/>
      <c r="C339" s="245"/>
      <c r="D339" s="289"/>
    </row>
    <row r="340" spans="1:4" ht="27.75" customHeight="1">
      <c r="A340" s="245"/>
      <c r="B340" s="245"/>
      <c r="C340" s="245"/>
      <c r="D340" s="289"/>
    </row>
    <row r="341" spans="1:4" ht="27.75" customHeight="1">
      <c r="A341" s="245"/>
      <c r="B341" s="245"/>
      <c r="C341" s="245"/>
      <c r="D341" s="289"/>
    </row>
    <row r="342" spans="1:4" ht="27.75" customHeight="1">
      <c r="A342" s="245"/>
      <c r="B342" s="245"/>
      <c r="C342" s="245"/>
      <c r="D342" s="289"/>
    </row>
    <row r="343" spans="1:4" ht="27.75" customHeight="1">
      <c r="A343" s="245"/>
      <c r="B343" s="245"/>
      <c r="C343" s="245"/>
      <c r="D343" s="289"/>
    </row>
    <row r="344" spans="1:4" ht="27.75" customHeight="1">
      <c r="A344" s="245"/>
      <c r="B344" s="245"/>
      <c r="C344" s="245"/>
      <c r="D344" s="289"/>
    </row>
    <row r="345" spans="1:4" ht="27.75" customHeight="1">
      <c r="A345" s="245"/>
      <c r="B345" s="245"/>
      <c r="C345" s="245"/>
      <c r="D345" s="289"/>
    </row>
    <row r="346" spans="1:4" ht="27.75" customHeight="1">
      <c r="A346" s="245"/>
      <c r="B346" s="245"/>
      <c r="C346" s="245"/>
      <c r="D346" s="289"/>
    </row>
    <row r="347" spans="1:4" ht="27.75" customHeight="1">
      <c r="A347" s="245"/>
      <c r="B347" s="245"/>
      <c r="C347" s="245"/>
      <c r="D347" s="289"/>
    </row>
    <row r="348" spans="1:4" ht="27.75" customHeight="1">
      <c r="A348" s="245"/>
      <c r="B348" s="245"/>
      <c r="C348" s="245"/>
      <c r="D348" s="289"/>
    </row>
    <row r="349" spans="1:4" ht="27.75" customHeight="1">
      <c r="A349" s="245"/>
      <c r="B349" s="245"/>
      <c r="C349" s="245"/>
      <c r="D349" s="289"/>
    </row>
    <row r="350" spans="1:4" ht="27.75" customHeight="1">
      <c r="A350" s="245"/>
      <c r="B350" s="245"/>
      <c r="C350" s="245"/>
      <c r="D350" s="289"/>
    </row>
    <row r="351" spans="1:4" ht="27.75" customHeight="1">
      <c r="A351" s="245"/>
      <c r="B351" s="245"/>
      <c r="C351" s="245"/>
      <c r="D351" s="289"/>
    </row>
    <row r="352" spans="1:4" ht="27.75" customHeight="1">
      <c r="A352" s="245"/>
      <c r="B352" s="245"/>
      <c r="C352" s="245"/>
      <c r="D352" s="289"/>
    </row>
    <row r="353" spans="1:4" ht="27.75" customHeight="1">
      <c r="A353" s="245"/>
      <c r="B353" s="245"/>
      <c r="C353" s="245"/>
      <c r="D353" s="289"/>
    </row>
    <row r="354" spans="1:4" ht="27.75" customHeight="1">
      <c r="A354" s="245"/>
      <c r="B354" s="245"/>
      <c r="C354" s="245"/>
      <c r="D354" s="289"/>
    </row>
    <row r="355" spans="1:4" ht="27.75" customHeight="1">
      <c r="A355" s="245"/>
      <c r="B355" s="245"/>
      <c r="C355" s="245"/>
      <c r="D355" s="289"/>
    </row>
    <row r="356" spans="1:4" ht="27.75" customHeight="1">
      <c r="A356" s="245"/>
      <c r="B356" s="245"/>
      <c r="C356" s="245"/>
      <c r="D356" s="289"/>
    </row>
    <row r="357" spans="1:4" ht="27.75" customHeight="1">
      <c r="A357" s="245"/>
      <c r="B357" s="245"/>
      <c r="C357" s="245"/>
      <c r="D357" s="289"/>
    </row>
    <row r="358" spans="1:4" ht="27.75" customHeight="1">
      <c r="A358" s="245"/>
      <c r="B358" s="245"/>
      <c r="C358" s="245"/>
      <c r="D358" s="289"/>
    </row>
    <row r="359" spans="1:4" ht="27.75" customHeight="1">
      <c r="A359" s="245"/>
      <c r="B359" s="245"/>
      <c r="C359" s="245"/>
      <c r="D359" s="289"/>
    </row>
    <row r="360" spans="1:4" ht="27.75" customHeight="1">
      <c r="A360" s="245"/>
      <c r="B360" s="245"/>
      <c r="C360" s="245"/>
      <c r="D360" s="289"/>
    </row>
    <row r="361" spans="1:4" ht="27.75" customHeight="1">
      <c r="A361" s="245"/>
      <c r="B361" s="245"/>
      <c r="C361" s="245"/>
      <c r="D361" s="289"/>
    </row>
    <row r="362" spans="1:4" ht="27.75" customHeight="1">
      <c r="A362" s="245"/>
      <c r="B362" s="245"/>
      <c r="C362" s="245"/>
      <c r="D362" s="289"/>
    </row>
    <row r="363" spans="1:4" ht="27.75" customHeight="1">
      <c r="A363" s="245"/>
      <c r="B363" s="245"/>
      <c r="C363" s="245"/>
      <c r="D363" s="289"/>
    </row>
    <row r="364" spans="1:4" ht="27.75" customHeight="1">
      <c r="A364" s="245"/>
      <c r="B364" s="245"/>
      <c r="C364" s="245"/>
      <c r="D364" s="289"/>
    </row>
    <row r="365" spans="1:4" ht="27.75" customHeight="1">
      <c r="A365" s="245"/>
      <c r="B365" s="245"/>
      <c r="C365" s="245"/>
      <c r="D365" s="289"/>
    </row>
    <row r="366" spans="1:4" ht="27.75" customHeight="1">
      <c r="A366" s="245"/>
      <c r="B366" s="245"/>
      <c r="C366" s="245"/>
      <c r="D366" s="289"/>
    </row>
    <row r="367" spans="1:4" ht="27.75" customHeight="1">
      <c r="A367" s="245"/>
      <c r="B367" s="245"/>
      <c r="C367" s="245"/>
      <c r="D367" s="289"/>
    </row>
    <row r="368" spans="1:4" ht="27.75" customHeight="1">
      <c r="A368" s="245"/>
      <c r="B368" s="245"/>
      <c r="C368" s="245"/>
      <c r="D368" s="289"/>
    </row>
    <row r="369" spans="1:4" ht="27.75" customHeight="1">
      <c r="A369" s="245"/>
      <c r="B369" s="245"/>
      <c r="C369" s="245"/>
      <c r="D369" s="289"/>
    </row>
    <row r="370" spans="1:4" ht="27.75" customHeight="1">
      <c r="A370" s="245"/>
      <c r="B370" s="245"/>
      <c r="C370" s="245"/>
      <c r="D370" s="289"/>
    </row>
    <row r="371" spans="1:4" ht="27.75" customHeight="1">
      <c r="A371" s="245"/>
      <c r="B371" s="245"/>
      <c r="C371" s="245"/>
      <c r="D371" s="289"/>
    </row>
    <row r="372" spans="1:4" ht="27.75" customHeight="1">
      <c r="A372" s="245"/>
      <c r="B372" s="245"/>
      <c r="C372" s="245"/>
      <c r="D372" s="289"/>
    </row>
    <row r="373" spans="1:4" ht="27.75" customHeight="1">
      <c r="A373" s="245"/>
      <c r="B373" s="245"/>
      <c r="C373" s="245"/>
      <c r="D373" s="289"/>
    </row>
    <row r="374" spans="1:4" ht="27.75" customHeight="1">
      <c r="A374" s="245"/>
      <c r="B374" s="245"/>
      <c r="C374" s="245"/>
      <c r="D374" s="289"/>
    </row>
    <row r="375" spans="1:4" ht="27.75" customHeight="1">
      <c r="A375" s="245"/>
      <c r="B375" s="245"/>
      <c r="C375" s="245"/>
      <c r="D375" s="289"/>
    </row>
    <row r="376" spans="1:4" ht="27.75" customHeight="1">
      <c r="A376" s="245"/>
      <c r="B376" s="245"/>
      <c r="C376" s="245"/>
      <c r="D376" s="289"/>
    </row>
    <row r="377" spans="1:4" ht="27.75" customHeight="1">
      <c r="A377" s="245"/>
      <c r="B377" s="245"/>
      <c r="C377" s="245"/>
      <c r="D377" s="289"/>
    </row>
    <row r="378" spans="1:4" ht="27.75" customHeight="1">
      <c r="A378" s="245"/>
      <c r="B378" s="245"/>
      <c r="C378" s="245"/>
      <c r="D378" s="289"/>
    </row>
    <row r="379" spans="1:4" ht="27.75" customHeight="1">
      <c r="A379" s="245"/>
      <c r="B379" s="245"/>
      <c r="C379" s="245"/>
      <c r="D379" s="289"/>
    </row>
    <row r="380" spans="1:4" ht="27.75" customHeight="1">
      <c r="A380" s="245"/>
      <c r="B380" s="245"/>
      <c r="C380" s="245"/>
      <c r="D380" s="289"/>
    </row>
    <row r="381" spans="1:4" ht="27.75" customHeight="1">
      <c r="A381" s="245"/>
      <c r="B381" s="245"/>
      <c r="C381" s="245"/>
      <c r="D381" s="289"/>
    </row>
    <row r="382" spans="1:4" ht="27.75" customHeight="1">
      <c r="A382" s="245"/>
      <c r="B382" s="245"/>
      <c r="C382" s="245"/>
      <c r="D382" s="289"/>
    </row>
    <row r="383" spans="1:4" ht="27.75" customHeight="1">
      <c r="A383" s="245"/>
      <c r="B383" s="245"/>
      <c r="C383" s="245"/>
      <c r="D383" s="289"/>
    </row>
    <row r="384" spans="1:4" ht="27.75" customHeight="1">
      <c r="A384" s="245"/>
      <c r="B384" s="245"/>
      <c r="C384" s="245"/>
      <c r="D384" s="289"/>
    </row>
    <row r="385" spans="1:4" ht="27.75" customHeight="1">
      <c r="A385" s="245"/>
      <c r="B385" s="245"/>
      <c r="C385" s="245"/>
      <c r="D385" s="289"/>
    </row>
    <row r="386" spans="1:4" ht="27.75" customHeight="1">
      <c r="A386" s="245"/>
      <c r="B386" s="245"/>
      <c r="C386" s="245"/>
      <c r="D386" s="289"/>
    </row>
    <row r="387" spans="1:4" ht="27.75" customHeight="1">
      <c r="A387" s="245"/>
      <c r="B387" s="245"/>
      <c r="C387" s="245"/>
      <c r="D387" s="289"/>
    </row>
    <row r="388" spans="1:4" ht="27.75" customHeight="1">
      <c r="A388" s="245"/>
      <c r="B388" s="245"/>
      <c r="C388" s="245"/>
      <c r="D388" s="289"/>
    </row>
    <row r="389" spans="1:4" ht="27.75" customHeight="1">
      <c r="A389" s="245"/>
      <c r="B389" s="245"/>
      <c r="C389" s="245"/>
      <c r="D389" s="289"/>
    </row>
    <row r="390" spans="1:4" ht="27.75" customHeight="1">
      <c r="A390" s="245"/>
      <c r="B390" s="245"/>
      <c r="C390" s="245"/>
      <c r="D390" s="289"/>
    </row>
    <row r="391" spans="1:4" ht="27.75" customHeight="1">
      <c r="A391" s="245"/>
      <c r="B391" s="245"/>
      <c r="C391" s="245"/>
      <c r="D391" s="289"/>
    </row>
    <row r="392" spans="1:4" ht="27.75" customHeight="1">
      <c r="A392" s="245"/>
      <c r="B392" s="245"/>
      <c r="C392" s="245"/>
      <c r="D392" s="289"/>
    </row>
    <row r="393" spans="1:4" ht="27.75" customHeight="1">
      <c r="A393" s="245"/>
      <c r="B393" s="245"/>
      <c r="C393" s="245"/>
      <c r="D393" s="289"/>
    </row>
    <row r="394" spans="1:4" ht="27.75" customHeight="1">
      <c r="A394" s="245"/>
      <c r="B394" s="245"/>
      <c r="C394" s="245"/>
      <c r="D394" s="289"/>
    </row>
    <row r="395" spans="1:4" ht="27.75" customHeight="1">
      <c r="A395" s="245"/>
      <c r="B395" s="245"/>
      <c r="C395" s="245"/>
      <c r="D395" s="289"/>
    </row>
    <row r="396" spans="1:4" ht="27.75" customHeight="1">
      <c r="A396" s="245"/>
      <c r="B396" s="245"/>
      <c r="C396" s="245"/>
      <c r="D396" s="289"/>
    </row>
    <row r="397" spans="1:4" ht="27.75" customHeight="1">
      <c r="A397" s="245"/>
      <c r="B397" s="245"/>
      <c r="C397" s="245"/>
      <c r="D397" s="289"/>
    </row>
    <row r="398" spans="1:4" ht="27.75" customHeight="1">
      <c r="A398" s="245"/>
      <c r="B398" s="245"/>
      <c r="C398" s="245"/>
      <c r="D398" s="289"/>
    </row>
    <row r="399" spans="1:4" ht="27.75" customHeight="1">
      <c r="A399" s="245"/>
      <c r="B399" s="245"/>
      <c r="C399" s="245"/>
      <c r="D399" s="289"/>
    </row>
    <row r="400" spans="1:4" ht="27.75" customHeight="1">
      <c r="A400" s="245"/>
      <c r="B400" s="245"/>
      <c r="C400" s="245"/>
      <c r="D400" s="289"/>
    </row>
    <row r="401" spans="1:4" ht="27.75" customHeight="1">
      <c r="A401" s="245"/>
      <c r="B401" s="245"/>
      <c r="C401" s="245"/>
      <c r="D401" s="289"/>
    </row>
    <row r="402" spans="1:4" ht="27.75" customHeight="1">
      <c r="A402" s="245"/>
      <c r="B402" s="245"/>
      <c r="C402" s="245"/>
      <c r="D402" s="289"/>
    </row>
    <row r="403" spans="1:4" ht="27.75" customHeight="1">
      <c r="A403" s="245"/>
      <c r="B403" s="245"/>
      <c r="C403" s="245"/>
      <c r="D403" s="289"/>
    </row>
    <row r="404" spans="1:4" ht="27.75" customHeight="1">
      <c r="A404" s="245"/>
      <c r="B404" s="245"/>
      <c r="C404" s="245"/>
      <c r="D404" s="289"/>
    </row>
    <row r="405" spans="1:4" ht="27.75" customHeight="1">
      <c r="A405" s="245"/>
      <c r="B405" s="245"/>
      <c r="C405" s="245"/>
      <c r="D405" s="289"/>
    </row>
    <row r="406" spans="1:4" ht="27.75" customHeight="1">
      <c r="A406" s="245"/>
      <c r="B406" s="245"/>
      <c r="C406" s="245"/>
      <c r="D406" s="289"/>
    </row>
    <row r="407" spans="1:4" ht="27.75" customHeight="1">
      <c r="A407" s="245"/>
      <c r="B407" s="245"/>
      <c r="C407" s="245"/>
      <c r="D407" s="289"/>
    </row>
    <row r="408" spans="1:4" ht="27.75" customHeight="1">
      <c r="A408" s="245"/>
      <c r="B408" s="245"/>
      <c r="C408" s="245"/>
      <c r="D408" s="289"/>
    </row>
    <row r="409" spans="1:4" ht="27.75" customHeight="1">
      <c r="A409" s="245"/>
      <c r="B409" s="245"/>
      <c r="C409" s="245"/>
      <c r="D409" s="289"/>
    </row>
    <row r="410" spans="1:4" ht="27.75" customHeight="1">
      <c r="A410" s="245"/>
      <c r="B410" s="245"/>
      <c r="C410" s="245"/>
      <c r="D410" s="289"/>
    </row>
    <row r="411" spans="1:4" ht="27.75" customHeight="1">
      <c r="A411" s="245"/>
      <c r="B411" s="245"/>
      <c r="C411" s="245"/>
      <c r="D411" s="289"/>
    </row>
    <row r="412" spans="1:4" ht="27.75" customHeight="1">
      <c r="A412" s="245"/>
      <c r="B412" s="245"/>
      <c r="C412" s="245"/>
      <c r="D412" s="289"/>
    </row>
    <row r="413" spans="1:4" ht="27.75" customHeight="1">
      <c r="A413" s="245"/>
      <c r="B413" s="245"/>
      <c r="C413" s="245"/>
      <c r="D413" s="289"/>
    </row>
    <row r="414" spans="1:4" ht="27.75" customHeight="1">
      <c r="A414" s="245"/>
      <c r="B414" s="245"/>
      <c r="C414" s="245"/>
      <c r="D414" s="289"/>
    </row>
    <row r="415" spans="1:4" ht="27.75" customHeight="1">
      <c r="A415" s="245"/>
      <c r="B415" s="245"/>
      <c r="C415" s="245"/>
      <c r="D415" s="289"/>
    </row>
    <row r="416" spans="1:4" ht="27.75" customHeight="1">
      <c r="A416" s="245"/>
      <c r="B416" s="245"/>
      <c r="C416" s="245"/>
      <c r="D416" s="289"/>
    </row>
    <row r="417" spans="1:4" ht="27.75" customHeight="1">
      <c r="A417" s="245"/>
      <c r="B417" s="245"/>
      <c r="C417" s="245"/>
      <c r="D417" s="289"/>
    </row>
    <row r="418" spans="1:4" ht="27.75" customHeight="1">
      <c r="A418" s="245"/>
      <c r="B418" s="245"/>
      <c r="C418" s="245"/>
      <c r="D418" s="289"/>
    </row>
    <row r="419" spans="1:4" ht="27.75" customHeight="1">
      <c r="A419" s="245"/>
      <c r="B419" s="245"/>
      <c r="C419" s="245"/>
      <c r="D419" s="289"/>
    </row>
    <row r="420" spans="1:4" ht="27.75" customHeight="1">
      <c r="A420" s="245"/>
      <c r="B420" s="245"/>
      <c r="C420" s="245"/>
      <c r="D420" s="289"/>
    </row>
    <row r="421" spans="1:4" ht="27.75" customHeight="1">
      <c r="A421" s="245"/>
      <c r="B421" s="245"/>
      <c r="C421" s="245"/>
      <c r="D421" s="289"/>
    </row>
    <row r="422" spans="1:4" ht="27.75" customHeight="1">
      <c r="A422" s="245"/>
      <c r="B422" s="245"/>
      <c r="C422" s="245"/>
      <c r="D422" s="289"/>
    </row>
    <row r="423" spans="1:4" ht="27.75" customHeight="1">
      <c r="A423" s="245"/>
      <c r="B423" s="245"/>
      <c r="C423" s="245"/>
      <c r="D423" s="289"/>
    </row>
    <row r="424" spans="1:4" ht="27.75" customHeight="1">
      <c r="A424" s="245"/>
      <c r="B424" s="245"/>
      <c r="C424" s="245"/>
      <c r="D424" s="289"/>
    </row>
    <row r="425" spans="1:4" ht="27.75" customHeight="1">
      <c r="A425" s="245"/>
      <c r="B425" s="245"/>
      <c r="C425" s="245"/>
      <c r="D425" s="289"/>
    </row>
    <row r="426" spans="1:4" ht="27.75" customHeight="1">
      <c r="A426" s="245"/>
      <c r="B426" s="245"/>
      <c r="C426" s="245"/>
      <c r="D426" s="289"/>
    </row>
    <row r="427" spans="1:4" ht="27.75" customHeight="1">
      <c r="A427" s="245"/>
      <c r="B427" s="245"/>
      <c r="C427" s="245"/>
      <c r="D427" s="289"/>
    </row>
    <row r="428" spans="1:4" ht="27.75" customHeight="1">
      <c r="A428" s="245"/>
      <c r="B428" s="245"/>
      <c r="C428" s="245"/>
      <c r="D428" s="289"/>
    </row>
    <row r="429" spans="1:4" ht="27.75" customHeight="1">
      <c r="A429" s="245"/>
      <c r="B429" s="245"/>
      <c r="C429" s="245"/>
      <c r="D429" s="289"/>
    </row>
    <row r="430" spans="1:4" ht="27.75" customHeight="1">
      <c r="A430" s="245"/>
      <c r="B430" s="245"/>
      <c r="C430" s="245"/>
      <c r="D430" s="289"/>
    </row>
    <row r="431" spans="1:4" ht="27.75" customHeight="1">
      <c r="A431" s="245"/>
      <c r="B431" s="245"/>
      <c r="C431" s="245"/>
      <c r="D431" s="289"/>
    </row>
    <row r="432" spans="1:4" ht="27.75" customHeight="1">
      <c r="A432" s="245"/>
      <c r="B432" s="245"/>
      <c r="C432" s="245"/>
      <c r="D432" s="289"/>
    </row>
    <row r="433" spans="1:4" ht="27.75" customHeight="1">
      <c r="A433" s="245"/>
      <c r="B433" s="245"/>
      <c r="C433" s="245"/>
      <c r="D433" s="289"/>
    </row>
    <row r="434" spans="1:4" ht="27.75" customHeight="1">
      <c r="A434" s="245"/>
      <c r="B434" s="245"/>
      <c r="C434" s="245"/>
      <c r="D434" s="289"/>
    </row>
    <row r="435" spans="1:4" ht="27.75" customHeight="1">
      <c r="A435" s="245"/>
      <c r="B435" s="245"/>
      <c r="C435" s="245"/>
      <c r="D435" s="289"/>
    </row>
    <row r="436" spans="1:4" ht="27.75" customHeight="1">
      <c r="A436" s="245"/>
      <c r="B436" s="245"/>
      <c r="C436" s="245"/>
      <c r="D436" s="289"/>
    </row>
    <row r="437" spans="1:4" ht="27.75" customHeight="1">
      <c r="A437" s="245"/>
      <c r="B437" s="245"/>
      <c r="C437" s="245"/>
      <c r="D437" s="289"/>
    </row>
    <row r="438" spans="1:4" ht="27.75" customHeight="1">
      <c r="A438" s="245"/>
      <c r="B438" s="245"/>
      <c r="C438" s="245"/>
      <c r="D438" s="289"/>
    </row>
    <row r="439" spans="1:4" ht="27.75" customHeight="1">
      <c r="A439" s="245"/>
      <c r="B439" s="245"/>
      <c r="C439" s="245"/>
      <c r="D439" s="289"/>
    </row>
    <row r="440" spans="1:4" ht="27.75" customHeight="1">
      <c r="A440" s="245"/>
      <c r="B440" s="245"/>
      <c r="C440" s="245"/>
      <c r="D440" s="289"/>
    </row>
    <row r="441" spans="1:4" ht="27.75" customHeight="1">
      <c r="A441" s="245"/>
      <c r="B441" s="245"/>
      <c r="C441" s="245"/>
      <c r="D441" s="289"/>
    </row>
    <row r="442" spans="1:4" ht="27.75" customHeight="1">
      <c r="A442" s="245"/>
      <c r="B442" s="245"/>
      <c r="C442" s="245"/>
      <c r="D442" s="289"/>
    </row>
    <row r="443" spans="1:4" ht="27.75" customHeight="1">
      <c r="A443" s="245"/>
      <c r="B443" s="245"/>
      <c r="C443" s="245"/>
      <c r="D443" s="289"/>
    </row>
    <row r="444" spans="1:4" ht="27.75" customHeight="1">
      <c r="A444" s="245"/>
      <c r="B444" s="245"/>
      <c r="C444" s="245"/>
      <c r="D444" s="289"/>
    </row>
    <row r="445" spans="1:4" ht="27.75" customHeight="1">
      <c r="A445" s="245"/>
      <c r="B445" s="245"/>
      <c r="C445" s="245"/>
      <c r="D445" s="289"/>
    </row>
    <row r="446" spans="1:4" ht="27.75" customHeight="1">
      <c r="A446" s="245"/>
      <c r="B446" s="245"/>
      <c r="C446" s="245"/>
      <c r="D446" s="289"/>
    </row>
    <row r="447" spans="1:4" ht="27.75" customHeight="1">
      <c r="A447" s="245"/>
      <c r="B447" s="245"/>
      <c r="C447" s="245"/>
      <c r="D447" s="289"/>
    </row>
    <row r="448" spans="1:4" ht="27.75" customHeight="1">
      <c r="A448" s="245"/>
      <c r="B448" s="245"/>
      <c r="C448" s="245"/>
      <c r="D448" s="289"/>
    </row>
    <row r="449" spans="1:4" ht="27.75" customHeight="1">
      <c r="A449" s="245"/>
      <c r="B449" s="245"/>
      <c r="C449" s="245"/>
      <c r="D449" s="289"/>
    </row>
    <row r="450" spans="1:4" ht="27.75" customHeight="1">
      <c r="A450" s="245"/>
      <c r="B450" s="245"/>
      <c r="C450" s="245"/>
      <c r="D450" s="289"/>
    </row>
    <row r="451" spans="1:4" ht="27.75" customHeight="1">
      <c r="A451" s="245"/>
      <c r="B451" s="245"/>
      <c r="C451" s="245"/>
      <c r="D451" s="289"/>
    </row>
    <row r="452" spans="1:4" ht="27.75" customHeight="1">
      <c r="A452" s="245"/>
      <c r="B452" s="245"/>
      <c r="C452" s="245"/>
      <c r="D452" s="289"/>
    </row>
    <row r="453" spans="1:4" ht="27.75" customHeight="1">
      <c r="A453" s="245"/>
      <c r="B453" s="245"/>
      <c r="C453" s="245"/>
      <c r="D453" s="289"/>
    </row>
    <row r="454" spans="1:4" ht="27.75" customHeight="1">
      <c r="A454" s="245"/>
      <c r="B454" s="245"/>
      <c r="C454" s="245"/>
      <c r="D454" s="289"/>
    </row>
    <row r="455" spans="1:4" ht="27.75" customHeight="1">
      <c r="A455" s="245"/>
      <c r="B455" s="245"/>
      <c r="C455" s="245"/>
      <c r="D455" s="289"/>
    </row>
    <row r="456" spans="1:4" ht="27.75" customHeight="1">
      <c r="A456" s="245"/>
      <c r="B456" s="245"/>
      <c r="C456" s="245"/>
      <c r="D456" s="289"/>
    </row>
    <row r="457" spans="1:4" ht="27.75" customHeight="1">
      <c r="A457" s="245"/>
      <c r="B457" s="245"/>
      <c r="C457" s="245"/>
      <c r="D457" s="289"/>
    </row>
    <row r="458" spans="1:4" ht="27.75" customHeight="1">
      <c r="A458" s="245"/>
      <c r="B458" s="245"/>
      <c r="C458" s="245"/>
      <c r="D458" s="289"/>
    </row>
    <row r="459" spans="1:4" ht="27.75" customHeight="1">
      <c r="A459" s="245"/>
      <c r="B459" s="245"/>
      <c r="C459" s="245"/>
      <c r="D459" s="289"/>
    </row>
    <row r="460" spans="1:4" ht="27.75" customHeight="1">
      <c r="A460" s="245"/>
      <c r="B460" s="245"/>
      <c r="C460" s="245"/>
      <c r="D460" s="289"/>
    </row>
    <row r="461" spans="1:4" ht="27.75" customHeight="1">
      <c r="A461" s="245"/>
      <c r="B461" s="245"/>
      <c r="C461" s="245"/>
      <c r="D461" s="289"/>
    </row>
    <row r="462" spans="1:4" ht="27.75" customHeight="1">
      <c r="A462" s="245"/>
      <c r="B462" s="245"/>
      <c r="C462" s="245"/>
      <c r="D462" s="289"/>
    </row>
    <row r="463" spans="1:4" ht="27.75" customHeight="1">
      <c r="A463" s="245"/>
      <c r="B463" s="245"/>
      <c r="C463" s="245"/>
      <c r="D463" s="289"/>
    </row>
    <row r="464" spans="1:4" ht="27.75" customHeight="1">
      <c r="A464" s="245"/>
      <c r="B464" s="245"/>
      <c r="C464" s="245"/>
      <c r="D464" s="289"/>
    </row>
    <row r="465" spans="1:4" ht="27.75" customHeight="1">
      <c r="A465" s="245"/>
      <c r="B465" s="245"/>
      <c r="C465" s="245"/>
      <c r="D465" s="289"/>
    </row>
    <row r="466" spans="1:4" ht="27.75" customHeight="1">
      <c r="A466" s="245"/>
      <c r="B466" s="245"/>
      <c r="C466" s="245"/>
      <c r="D466" s="289"/>
    </row>
    <row r="467" spans="1:4" ht="27.75" customHeight="1">
      <c r="A467" s="245"/>
      <c r="B467" s="245"/>
      <c r="C467" s="245"/>
      <c r="D467" s="289"/>
    </row>
    <row r="468" spans="1:4" ht="27.75" customHeight="1">
      <c r="A468" s="245"/>
      <c r="B468" s="245"/>
      <c r="C468" s="245"/>
      <c r="D468" s="289"/>
    </row>
    <row r="469" spans="1:4" ht="27.75" customHeight="1">
      <c r="A469" s="245"/>
      <c r="B469" s="245"/>
      <c r="C469" s="245"/>
      <c r="D469" s="289"/>
    </row>
    <row r="470" spans="1:4" ht="27.75" customHeight="1">
      <c r="A470" s="245"/>
      <c r="B470" s="245"/>
      <c r="C470" s="245"/>
      <c r="D470" s="289"/>
    </row>
    <row r="471" spans="1:4" ht="27.75" customHeight="1">
      <c r="A471" s="245"/>
      <c r="B471" s="245"/>
      <c r="C471" s="245"/>
      <c r="D471" s="289"/>
    </row>
    <row r="472" spans="1:4" ht="27.75" customHeight="1">
      <c r="A472" s="245"/>
      <c r="B472" s="245"/>
      <c r="C472" s="245"/>
      <c r="D472" s="289"/>
    </row>
    <row r="473" spans="1:4" ht="27.75" customHeight="1">
      <c r="A473" s="245"/>
      <c r="B473" s="245"/>
      <c r="C473" s="245"/>
      <c r="D473" s="289"/>
    </row>
    <row r="474" spans="1:4" ht="27.75" customHeight="1">
      <c r="A474" s="245"/>
      <c r="B474" s="245"/>
      <c r="C474" s="245"/>
      <c r="D474" s="289"/>
    </row>
    <row r="475" spans="1:4" ht="27.75" customHeight="1">
      <c r="A475" s="245"/>
      <c r="B475" s="245"/>
      <c r="C475" s="245"/>
      <c r="D475" s="289"/>
    </row>
    <row r="476" spans="1:4" ht="27.75" customHeight="1">
      <c r="A476" s="245"/>
      <c r="B476" s="245"/>
      <c r="C476" s="245"/>
      <c r="D476" s="289"/>
    </row>
    <row r="477" spans="1:4" ht="27.75" customHeight="1">
      <c r="A477" s="245"/>
      <c r="B477" s="245"/>
      <c r="C477" s="245"/>
      <c r="D477" s="289"/>
    </row>
    <row r="478" spans="1:4" ht="27.75" customHeight="1">
      <c r="A478" s="245"/>
      <c r="B478" s="245"/>
      <c r="C478" s="245"/>
      <c r="D478" s="289"/>
    </row>
    <row r="479" spans="1:4" ht="27.75" customHeight="1">
      <c r="A479" s="245"/>
      <c r="B479" s="245"/>
      <c r="C479" s="245"/>
      <c r="D479" s="289"/>
    </row>
    <row r="480" spans="1:4" ht="27.75" customHeight="1">
      <c r="A480" s="245"/>
      <c r="B480" s="245"/>
      <c r="C480" s="245"/>
      <c r="D480" s="289"/>
    </row>
    <row r="481" spans="1:4" ht="27.75" customHeight="1">
      <c r="A481" s="245"/>
      <c r="B481" s="245"/>
      <c r="C481" s="245"/>
      <c r="D481" s="289"/>
    </row>
    <row r="482" spans="1:4" ht="27.75" customHeight="1">
      <c r="A482" s="245"/>
      <c r="B482" s="245"/>
      <c r="C482" s="245"/>
      <c r="D482" s="289"/>
    </row>
    <row r="483" spans="1:4" ht="27.75" customHeight="1">
      <c r="A483" s="245"/>
      <c r="B483" s="245"/>
      <c r="C483" s="245"/>
      <c r="D483" s="289"/>
    </row>
    <row r="484" spans="1:4" ht="27.75" customHeight="1">
      <c r="A484" s="245"/>
      <c r="B484" s="245"/>
      <c r="C484" s="245"/>
      <c r="D484" s="289"/>
    </row>
    <row r="485" spans="1:4" ht="27.75" customHeight="1">
      <c r="A485" s="245"/>
      <c r="B485" s="245"/>
      <c r="C485" s="245"/>
      <c r="D485" s="289"/>
    </row>
    <row r="486" spans="1:4" ht="27.75" customHeight="1">
      <c r="A486" s="245"/>
      <c r="B486" s="245"/>
      <c r="C486" s="245"/>
      <c r="D486" s="289"/>
    </row>
    <row r="487" spans="1:4" ht="27.75" customHeight="1">
      <c r="A487" s="245"/>
      <c r="B487" s="245"/>
      <c r="C487" s="245"/>
      <c r="D487" s="289"/>
    </row>
    <row r="488" spans="1:4" ht="27.75" customHeight="1">
      <c r="A488" s="245"/>
      <c r="B488" s="245"/>
      <c r="C488" s="245"/>
      <c r="D488" s="289"/>
    </row>
    <row r="489" spans="1:4" ht="27.75" customHeight="1">
      <c r="A489" s="245"/>
      <c r="B489" s="245"/>
      <c r="C489" s="245"/>
      <c r="D489" s="289"/>
    </row>
    <row r="490" spans="1:4" ht="27.75" customHeight="1">
      <c r="A490" s="245"/>
      <c r="B490" s="245"/>
      <c r="C490" s="245"/>
      <c r="D490" s="289"/>
    </row>
    <row r="491" spans="1:4" ht="27.75" customHeight="1">
      <c r="A491" s="245"/>
      <c r="B491" s="245"/>
      <c r="C491" s="245"/>
      <c r="D491" s="289"/>
    </row>
    <row r="492" spans="1:4" ht="27.75" customHeight="1">
      <c r="A492" s="245"/>
      <c r="B492" s="245"/>
      <c r="C492" s="245"/>
      <c r="D492" s="289"/>
    </row>
    <row r="493" spans="1:4" ht="27.75" customHeight="1">
      <c r="A493" s="245"/>
      <c r="B493" s="245"/>
      <c r="C493" s="245"/>
      <c r="D493" s="289"/>
    </row>
    <row r="494" spans="1:4" ht="27.75" customHeight="1">
      <c r="A494" s="245"/>
      <c r="B494" s="245"/>
      <c r="C494" s="245"/>
      <c r="D494" s="289"/>
    </row>
    <row r="495" spans="1:4" ht="27.75" customHeight="1">
      <c r="A495" s="245"/>
      <c r="B495" s="245"/>
      <c r="C495" s="245"/>
      <c r="D495" s="289"/>
    </row>
    <row r="496" spans="1:4" ht="27.75" customHeight="1">
      <c r="A496" s="245"/>
      <c r="B496" s="245"/>
      <c r="C496" s="245"/>
      <c r="D496" s="289"/>
    </row>
    <row r="497" spans="1:4" ht="27.75" customHeight="1">
      <c r="A497" s="245"/>
      <c r="B497" s="245"/>
      <c r="C497" s="245"/>
      <c r="D497" s="289"/>
    </row>
    <row r="498" spans="1:4" ht="27.75" customHeight="1">
      <c r="A498" s="245"/>
      <c r="B498" s="245"/>
      <c r="C498" s="245"/>
      <c r="D498" s="289"/>
    </row>
    <row r="499" spans="1:4" ht="27.75" customHeight="1">
      <c r="A499" s="245"/>
      <c r="B499" s="245"/>
      <c r="C499" s="245"/>
      <c r="D499" s="289"/>
    </row>
    <row r="500" spans="1:4" ht="27.75" customHeight="1">
      <c r="A500" s="245"/>
      <c r="B500" s="245"/>
      <c r="C500" s="245"/>
      <c r="D500" s="289"/>
    </row>
    <row r="501" spans="1:4" ht="27.75" customHeight="1">
      <c r="A501" s="245"/>
      <c r="B501" s="245"/>
      <c r="C501" s="245"/>
      <c r="D501" s="289"/>
    </row>
    <row r="502" spans="1:4" ht="27.75" customHeight="1">
      <c r="A502" s="245"/>
      <c r="B502" s="245"/>
      <c r="C502" s="245"/>
      <c r="D502" s="289"/>
    </row>
    <row r="503" spans="1:4" ht="27.75" customHeight="1">
      <c r="A503" s="245"/>
      <c r="B503" s="245"/>
      <c r="C503" s="245"/>
      <c r="D503" s="289"/>
    </row>
    <row r="504" spans="1:4" ht="27.75" customHeight="1">
      <c r="A504" s="245"/>
      <c r="B504" s="245"/>
      <c r="C504" s="245"/>
      <c r="D504" s="289"/>
    </row>
    <row r="505" spans="1:4" ht="27.75" customHeight="1">
      <c r="A505" s="245"/>
      <c r="B505" s="245"/>
      <c r="C505" s="245"/>
      <c r="D505" s="289"/>
    </row>
    <row r="506" spans="1:4" ht="27.75" customHeight="1">
      <c r="A506" s="245"/>
      <c r="B506" s="245"/>
      <c r="C506" s="245"/>
      <c r="D506" s="289"/>
    </row>
    <row r="507" spans="1:4" ht="27.75" customHeight="1">
      <c r="A507" s="245"/>
      <c r="B507" s="245"/>
      <c r="C507" s="245"/>
      <c r="D507" s="289"/>
    </row>
    <row r="508" spans="1:4" ht="27.75" customHeight="1">
      <c r="A508" s="245"/>
      <c r="B508" s="245"/>
      <c r="C508" s="245"/>
      <c r="D508" s="289"/>
    </row>
    <row r="509" spans="1:4" ht="27.75" customHeight="1">
      <c r="A509" s="245"/>
      <c r="B509" s="245"/>
      <c r="C509" s="245"/>
      <c r="D509" s="289"/>
    </row>
    <row r="510" spans="1:4" ht="27.75" customHeight="1">
      <c r="A510" s="245"/>
      <c r="B510" s="245"/>
      <c r="C510" s="245"/>
      <c r="D510" s="289"/>
    </row>
    <row r="511" spans="1:4" ht="27.75" customHeight="1">
      <c r="A511" s="245"/>
      <c r="B511" s="245"/>
      <c r="C511" s="245"/>
      <c r="D511" s="289"/>
    </row>
    <row r="512" spans="1:4" ht="27.75" customHeight="1">
      <c r="A512" s="245"/>
      <c r="B512" s="245"/>
      <c r="C512" s="245"/>
      <c r="D512" s="289"/>
    </row>
    <row r="513" spans="1:4" ht="27.75" customHeight="1">
      <c r="A513" s="245"/>
      <c r="B513" s="245"/>
      <c r="C513" s="245"/>
      <c r="D513" s="289"/>
    </row>
    <row r="514" spans="1:4" ht="27.75" customHeight="1">
      <c r="A514" s="245"/>
      <c r="B514" s="245"/>
      <c r="C514" s="245"/>
      <c r="D514" s="289"/>
    </row>
    <row r="515" spans="1:4" ht="27.75" customHeight="1">
      <c r="A515" s="245"/>
      <c r="B515" s="245"/>
      <c r="C515" s="245"/>
      <c r="D515" s="289"/>
    </row>
    <row r="516" spans="1:4" ht="27.75" customHeight="1">
      <c r="A516" s="245"/>
      <c r="B516" s="245"/>
      <c r="C516" s="245"/>
      <c r="D516" s="289"/>
    </row>
    <row r="517" spans="1:4" ht="27.75" customHeight="1">
      <c r="A517" s="245"/>
      <c r="B517" s="245"/>
      <c r="C517" s="245"/>
      <c r="D517" s="289"/>
    </row>
    <row r="518" spans="1:4" ht="27.75" customHeight="1">
      <c r="A518" s="245"/>
      <c r="B518" s="245"/>
      <c r="C518" s="245"/>
      <c r="D518" s="289"/>
    </row>
    <row r="519" spans="1:4" ht="27.75" customHeight="1">
      <c r="A519" s="245"/>
      <c r="B519" s="245"/>
      <c r="C519" s="245"/>
      <c r="D519" s="289"/>
    </row>
    <row r="520" spans="1:4" ht="27.75" customHeight="1">
      <c r="A520" s="245"/>
      <c r="B520" s="245"/>
      <c r="C520" s="245"/>
      <c r="D520" s="289"/>
    </row>
    <row r="521" spans="1:4" ht="27.75" customHeight="1">
      <c r="A521" s="245"/>
      <c r="B521" s="245"/>
      <c r="C521" s="245"/>
      <c r="D521" s="289"/>
    </row>
    <row r="522" spans="1:4" ht="27.75" customHeight="1">
      <c r="A522" s="245"/>
      <c r="B522" s="245"/>
      <c r="C522" s="245"/>
      <c r="D522" s="289"/>
    </row>
    <row r="523" spans="1:4" ht="27.75" customHeight="1">
      <c r="A523" s="245"/>
      <c r="B523" s="245"/>
      <c r="C523" s="245"/>
      <c r="D523" s="289"/>
    </row>
    <row r="524" spans="1:4" ht="27.75" customHeight="1">
      <c r="A524" s="245"/>
      <c r="B524" s="245"/>
      <c r="C524" s="245"/>
      <c r="D524" s="289"/>
    </row>
    <row r="525" spans="1:4" ht="27.75" customHeight="1">
      <c r="A525" s="245"/>
      <c r="B525" s="245"/>
      <c r="C525" s="245"/>
      <c r="D525" s="289"/>
    </row>
    <row r="526" spans="1:4" ht="27.75" customHeight="1">
      <c r="A526" s="245"/>
      <c r="B526" s="245"/>
      <c r="C526" s="245"/>
      <c r="D526" s="289"/>
    </row>
    <row r="527" spans="1:4" ht="27.75" customHeight="1">
      <c r="A527" s="245"/>
      <c r="B527" s="245"/>
      <c r="C527" s="245"/>
      <c r="D527" s="289"/>
    </row>
    <row r="528" spans="1:4" ht="27.75" customHeight="1">
      <c r="A528" s="245"/>
      <c r="B528" s="245"/>
      <c r="C528" s="245"/>
      <c r="D528" s="289"/>
    </row>
    <row r="529" spans="1:4" ht="27.75" customHeight="1">
      <c r="A529" s="245"/>
      <c r="B529" s="245"/>
      <c r="C529" s="245"/>
      <c r="D529" s="289"/>
    </row>
    <row r="530" spans="1:4" ht="27.75" customHeight="1">
      <c r="A530" s="245"/>
      <c r="B530" s="245"/>
      <c r="C530" s="245"/>
      <c r="D530" s="289"/>
    </row>
    <row r="531" spans="1:4" ht="27.75" customHeight="1">
      <c r="A531" s="245"/>
      <c r="B531" s="245"/>
      <c r="C531" s="245"/>
      <c r="D531" s="289"/>
    </row>
    <row r="532" spans="1:4" ht="27.75" customHeight="1">
      <c r="A532" s="245"/>
      <c r="B532" s="245"/>
      <c r="C532" s="245"/>
      <c r="D532" s="289"/>
    </row>
    <row r="533" spans="1:4" ht="27.75" customHeight="1">
      <c r="A533" s="245"/>
      <c r="B533" s="245"/>
      <c r="C533" s="245"/>
      <c r="D533" s="289"/>
    </row>
    <row r="534" spans="1:4" ht="27.75" customHeight="1">
      <c r="A534" s="245"/>
      <c r="B534" s="245"/>
      <c r="C534" s="245"/>
      <c r="D534" s="289"/>
    </row>
    <row r="535" spans="1:4" ht="27.75" customHeight="1">
      <c r="A535" s="245"/>
      <c r="B535" s="245"/>
      <c r="C535" s="245"/>
      <c r="D535" s="289"/>
    </row>
    <row r="536" spans="1:4" ht="27.75" customHeight="1">
      <c r="A536" s="245"/>
      <c r="B536" s="245"/>
      <c r="C536" s="245"/>
      <c r="D536" s="289"/>
    </row>
    <row r="537" spans="1:4" ht="27.75" customHeight="1">
      <c r="A537" s="245"/>
      <c r="B537" s="245"/>
      <c r="C537" s="245"/>
      <c r="D537" s="289"/>
    </row>
    <row r="538" spans="1:4" ht="27.75" customHeight="1">
      <c r="A538" s="245"/>
      <c r="B538" s="245"/>
      <c r="C538" s="245"/>
      <c r="D538" s="289"/>
    </row>
    <row r="539" spans="1:4" ht="27.75" customHeight="1">
      <c r="A539" s="245"/>
      <c r="B539" s="245"/>
      <c r="C539" s="245"/>
      <c r="D539" s="289"/>
    </row>
    <row r="540" spans="1:4" ht="27.75" customHeight="1">
      <c r="A540" s="245"/>
      <c r="B540" s="245"/>
      <c r="C540" s="245"/>
      <c r="D540" s="289"/>
    </row>
    <row r="541" spans="1:4" ht="27.75" customHeight="1">
      <c r="A541" s="245"/>
      <c r="B541" s="245"/>
      <c r="C541" s="245"/>
      <c r="D541" s="289"/>
    </row>
    <row r="542" spans="1:4" ht="27.75" customHeight="1">
      <c r="A542" s="245"/>
      <c r="B542" s="245"/>
      <c r="C542" s="245"/>
      <c r="D542" s="289"/>
    </row>
    <row r="543" spans="1:4" ht="27.75" customHeight="1">
      <c r="A543" s="245"/>
      <c r="B543" s="245"/>
      <c r="C543" s="245"/>
      <c r="D543" s="289"/>
    </row>
    <row r="544" ht="27.75" customHeight="1"/>
  </sheetData>
  <sheetProtection/>
  <mergeCells count="1"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41"/>
  <sheetViews>
    <sheetView zoomScale="130" zoomScaleNormal="130" zoomScalePageLayoutView="0" workbookViewId="0" topLeftCell="A1">
      <selection activeCell="C11" sqref="C11"/>
    </sheetView>
  </sheetViews>
  <sheetFormatPr defaultColWidth="9.140625" defaultRowHeight="15"/>
  <cols>
    <col min="1" max="1" width="46.8515625" style="93" bestFit="1" customWidth="1"/>
    <col min="2" max="2" width="12.57421875" style="93" bestFit="1" customWidth="1"/>
    <col min="3" max="3" width="11.140625" style="93" bestFit="1" customWidth="1"/>
    <col min="4" max="4" width="9.421875" style="93" bestFit="1" customWidth="1"/>
    <col min="5" max="16384" width="9.00390625" style="93" customWidth="1"/>
  </cols>
  <sheetData>
    <row r="1" spans="1:4" ht="17.25" customHeight="1">
      <c r="A1" s="377" t="s">
        <v>1943</v>
      </c>
      <c r="B1" s="377" t="s">
        <v>184</v>
      </c>
      <c r="C1" s="377" t="s">
        <v>184</v>
      </c>
      <c r="D1" s="377" t="s">
        <v>184</v>
      </c>
    </row>
    <row r="2" spans="1:4" ht="27.75" customHeight="1">
      <c r="A2" s="384" t="s">
        <v>1904</v>
      </c>
      <c r="B2" s="384" t="s">
        <v>185</v>
      </c>
      <c r="C2" s="384" t="s">
        <v>185</v>
      </c>
      <c r="D2" s="384" t="s">
        <v>185</v>
      </c>
    </row>
    <row r="3" spans="1:4" ht="17.25" customHeight="1">
      <c r="A3" s="385" t="s">
        <v>26</v>
      </c>
      <c r="B3" s="385" t="s">
        <v>26</v>
      </c>
      <c r="C3" s="385" t="s">
        <v>26</v>
      </c>
      <c r="D3" s="385" t="s">
        <v>26</v>
      </c>
    </row>
    <row r="4" spans="1:4" ht="18.75" customHeight="1">
      <c r="A4" s="290" t="s">
        <v>149</v>
      </c>
      <c r="B4" s="290" t="s">
        <v>180</v>
      </c>
      <c r="C4" s="290" t="s">
        <v>179</v>
      </c>
      <c r="D4" s="291" t="s">
        <v>178</v>
      </c>
    </row>
    <row r="5" spans="1:4" ht="12.75">
      <c r="A5" s="178" t="s">
        <v>38</v>
      </c>
      <c r="B5" s="179">
        <v>41565</v>
      </c>
      <c r="C5" s="180">
        <v>59325</v>
      </c>
      <c r="D5" s="181">
        <f>(C5-B5)/B5*100%</f>
        <v>0.4272825694695056</v>
      </c>
    </row>
    <row r="6" spans="1:4" ht="12.75">
      <c r="A6" s="178" t="s">
        <v>177</v>
      </c>
      <c r="B6" s="179">
        <v>38400</v>
      </c>
      <c r="C6" s="180">
        <v>59325</v>
      </c>
      <c r="D6" s="181">
        <f>(C6-B6)/B6*100%</f>
        <v>0.544921875</v>
      </c>
    </row>
    <row r="7" spans="1:4" ht="12.75">
      <c r="A7" s="178" t="s">
        <v>176</v>
      </c>
      <c r="B7" s="182">
        <v>13440</v>
      </c>
      <c r="C7" s="183">
        <v>0</v>
      </c>
      <c r="D7" s="181">
        <f>(C7-B7)/B7*100%</f>
        <v>-1</v>
      </c>
    </row>
    <row r="8" spans="1:4" ht="12.75">
      <c r="A8" s="186" t="s">
        <v>1834</v>
      </c>
      <c r="B8" s="182">
        <v>24960</v>
      </c>
      <c r="C8" s="180">
        <v>59325</v>
      </c>
      <c r="D8" s="181">
        <f>(C8-B8)/B8*100%</f>
        <v>1.3768028846153846</v>
      </c>
    </row>
    <row r="9" spans="1:4" ht="12.75">
      <c r="A9" s="178" t="s">
        <v>175</v>
      </c>
      <c r="B9" s="182">
        <v>0</v>
      </c>
      <c r="C9" s="183">
        <v>0</v>
      </c>
      <c r="D9" s="181"/>
    </row>
    <row r="10" spans="1:4" ht="12.75">
      <c r="A10" s="178" t="s">
        <v>174</v>
      </c>
      <c r="B10" s="182"/>
      <c r="C10" s="183">
        <v>0</v>
      </c>
      <c r="D10" s="181"/>
    </row>
    <row r="11" spans="1:4" ht="12.75">
      <c r="A11" s="178" t="s">
        <v>1835</v>
      </c>
      <c r="B11" s="182">
        <v>0</v>
      </c>
      <c r="C11" s="183">
        <v>0</v>
      </c>
      <c r="D11" s="181"/>
    </row>
    <row r="12" spans="1:4" ht="12.75">
      <c r="A12" s="178" t="s">
        <v>1836</v>
      </c>
      <c r="B12" s="179">
        <v>0</v>
      </c>
      <c r="C12" s="180">
        <v>0</v>
      </c>
      <c r="D12" s="181"/>
    </row>
    <row r="13" spans="1:4" ht="12.75">
      <c r="A13" s="178" t="s">
        <v>1837</v>
      </c>
      <c r="B13" s="179">
        <v>0</v>
      </c>
      <c r="C13" s="180">
        <v>0</v>
      </c>
      <c r="D13" s="181"/>
    </row>
    <row r="14" spans="1:4" ht="12.75">
      <c r="A14" s="178" t="s">
        <v>1838</v>
      </c>
      <c r="B14" s="179">
        <v>0</v>
      </c>
      <c r="C14" s="180">
        <v>0</v>
      </c>
      <c r="D14" s="181"/>
    </row>
    <row r="15" spans="1:4" ht="12.75">
      <c r="A15" s="178" t="s">
        <v>173</v>
      </c>
      <c r="B15" s="182">
        <v>1600</v>
      </c>
      <c r="C15" s="183">
        <v>2400</v>
      </c>
      <c r="D15" s="181">
        <f>(C15-B15)/B15*100%</f>
        <v>0.5</v>
      </c>
    </row>
    <row r="16" spans="1:4" ht="12.75">
      <c r="A16" s="178" t="s">
        <v>172</v>
      </c>
      <c r="B16" s="182">
        <v>1600</v>
      </c>
      <c r="C16" s="183">
        <v>2400</v>
      </c>
      <c r="D16" s="181">
        <f>(C16-B16)/B16*100%</f>
        <v>0.5</v>
      </c>
    </row>
    <row r="17" spans="1:4" ht="12.75">
      <c r="A17" s="178" t="s">
        <v>1839</v>
      </c>
      <c r="B17" s="182">
        <v>685</v>
      </c>
      <c r="C17" s="183">
        <v>340</v>
      </c>
      <c r="D17" s="181">
        <f>(C17-B17)/B17*100%</f>
        <v>-0.5036496350364964</v>
      </c>
    </row>
    <row r="18" spans="1:4" ht="12.75">
      <c r="A18" s="178" t="s">
        <v>171</v>
      </c>
      <c r="B18" s="182">
        <v>880</v>
      </c>
      <c r="C18" s="183">
        <v>700</v>
      </c>
      <c r="D18" s="181">
        <f>(C18-B18)/B18*100%</f>
        <v>-0.20454545454545456</v>
      </c>
    </row>
    <row r="19" spans="1:4" ht="12.75">
      <c r="A19" s="178" t="s">
        <v>170</v>
      </c>
      <c r="B19" s="182">
        <v>880</v>
      </c>
      <c r="C19" s="183">
        <v>700</v>
      </c>
      <c r="D19" s="181">
        <f>(C19-B19)/B19*100%</f>
        <v>-0.20454545454545456</v>
      </c>
    </row>
    <row r="20" spans="1:4" ht="12.75">
      <c r="A20" s="178" t="s">
        <v>169</v>
      </c>
      <c r="B20" s="179">
        <v>0</v>
      </c>
      <c r="C20" s="180">
        <v>0</v>
      </c>
      <c r="D20" s="181"/>
    </row>
    <row r="21" spans="1:4" ht="12.75">
      <c r="A21" s="178" t="s">
        <v>168</v>
      </c>
      <c r="B21" s="179">
        <v>0</v>
      </c>
      <c r="C21" s="180">
        <v>0</v>
      </c>
      <c r="D21" s="181"/>
    </row>
    <row r="22" spans="1:4" ht="12.75">
      <c r="A22" s="178" t="s">
        <v>167</v>
      </c>
      <c r="B22" s="179">
        <v>0</v>
      </c>
      <c r="C22" s="180">
        <v>0</v>
      </c>
      <c r="D22" s="181"/>
    </row>
    <row r="23" spans="1:4" ht="12.75">
      <c r="A23" s="178" t="s">
        <v>41</v>
      </c>
      <c r="B23" s="179">
        <v>0</v>
      </c>
      <c r="C23" s="180">
        <v>0</v>
      </c>
      <c r="D23" s="181"/>
    </row>
    <row r="24" spans="1:4" ht="12.75">
      <c r="A24" s="178" t="s">
        <v>1840</v>
      </c>
      <c r="B24" s="179">
        <v>0</v>
      </c>
      <c r="C24" s="180">
        <v>0</v>
      </c>
      <c r="D24" s="181"/>
    </row>
    <row r="25" spans="1:4" ht="12.75">
      <c r="A25" s="178" t="s">
        <v>1841</v>
      </c>
      <c r="B25" s="179">
        <v>0</v>
      </c>
      <c r="C25" s="180">
        <v>0</v>
      </c>
      <c r="D25" s="181"/>
    </row>
    <row r="26" spans="1:4" ht="12.75">
      <c r="A26" s="178" t="s">
        <v>49</v>
      </c>
      <c r="B26" s="179">
        <v>25</v>
      </c>
      <c r="C26" s="180">
        <v>50</v>
      </c>
      <c r="D26" s="181">
        <f>(C26-B26)/B26*100%</f>
        <v>1</v>
      </c>
    </row>
    <row r="27" spans="1:4" ht="12.75">
      <c r="A27" s="178" t="s">
        <v>166</v>
      </c>
      <c r="B27" s="179">
        <v>25</v>
      </c>
      <c r="C27" s="180">
        <v>50</v>
      </c>
      <c r="D27" s="181">
        <f>(C27-B27)/B27*100%</f>
        <v>1</v>
      </c>
    </row>
    <row r="28" spans="1:4" ht="12.75">
      <c r="A28" s="178" t="s">
        <v>165</v>
      </c>
      <c r="B28" s="179">
        <v>20</v>
      </c>
      <c r="C28" s="180">
        <v>30</v>
      </c>
      <c r="D28" s="181">
        <f>(C28-B28)/B28*100%</f>
        <v>0.5</v>
      </c>
    </row>
    <row r="29" spans="1:4" ht="12.75">
      <c r="A29" s="178" t="s">
        <v>164</v>
      </c>
      <c r="B29" s="179">
        <v>5</v>
      </c>
      <c r="C29" s="180">
        <v>20</v>
      </c>
      <c r="D29" s="181">
        <f>(C29-B29)/B29*100%</f>
        <v>3</v>
      </c>
    </row>
    <row r="30" spans="1:4" ht="12.75">
      <c r="A30" s="178" t="s">
        <v>1842</v>
      </c>
      <c r="B30" s="179">
        <v>0</v>
      </c>
      <c r="C30" s="180">
        <v>0</v>
      </c>
      <c r="D30" s="181"/>
    </row>
    <row r="31" spans="1:4" ht="12.75">
      <c r="A31" s="178" t="s">
        <v>1843</v>
      </c>
      <c r="B31" s="179">
        <v>0</v>
      </c>
      <c r="C31" s="180">
        <v>0</v>
      </c>
      <c r="D31" s="181"/>
    </row>
    <row r="32" spans="1:4" ht="12.75">
      <c r="A32" s="178" t="s">
        <v>1831</v>
      </c>
      <c r="B32" s="179">
        <v>0</v>
      </c>
      <c r="C32" s="180"/>
      <c r="D32" s="181"/>
    </row>
    <row r="33" spans="1:4" ht="12.75">
      <c r="A33" s="178" t="s">
        <v>1832</v>
      </c>
      <c r="B33" s="179">
        <v>0</v>
      </c>
      <c r="C33" s="180"/>
      <c r="D33" s="181"/>
    </row>
    <row r="34" spans="1:4" ht="12.75">
      <c r="A34" s="178" t="s">
        <v>1833</v>
      </c>
      <c r="B34" s="179">
        <v>0</v>
      </c>
      <c r="C34" s="180"/>
      <c r="D34" s="181"/>
    </row>
    <row r="35" spans="1:4" ht="12.75">
      <c r="A35" s="178" t="s">
        <v>102</v>
      </c>
      <c r="B35" s="179">
        <v>0</v>
      </c>
      <c r="C35" s="180"/>
      <c r="D35" s="181"/>
    </row>
    <row r="36" spans="1:4" ht="12.75">
      <c r="A36" s="178" t="s">
        <v>163</v>
      </c>
      <c r="B36" s="179">
        <v>0</v>
      </c>
      <c r="C36" s="180"/>
      <c r="D36" s="181"/>
    </row>
    <row r="37" spans="1:4" ht="12.75">
      <c r="A37" s="178" t="s">
        <v>162</v>
      </c>
      <c r="B37" s="179">
        <v>0</v>
      </c>
      <c r="C37" s="180"/>
      <c r="D37" s="181"/>
    </row>
    <row r="38" spans="1:4" ht="12.75">
      <c r="A38" s="178" t="s">
        <v>103</v>
      </c>
      <c r="B38" s="179">
        <v>0</v>
      </c>
      <c r="C38" s="180"/>
      <c r="D38" s="181"/>
    </row>
    <row r="39" spans="1:4" ht="12.75">
      <c r="A39" s="178" t="s">
        <v>161</v>
      </c>
      <c r="B39" s="179">
        <v>0</v>
      </c>
      <c r="C39" s="180"/>
      <c r="D39" s="181"/>
    </row>
    <row r="40" spans="1:4" ht="12.75">
      <c r="A40" s="178" t="s">
        <v>160</v>
      </c>
      <c r="B40" s="179">
        <v>0</v>
      </c>
      <c r="C40" s="180"/>
      <c r="D40" s="181"/>
    </row>
    <row r="41" spans="1:4" ht="13.5" thickBot="1">
      <c r="A41" s="187" t="s">
        <v>159</v>
      </c>
      <c r="B41" s="184">
        <v>41590</v>
      </c>
      <c r="C41" s="185">
        <v>62815</v>
      </c>
      <c r="D41" s="181">
        <f>(C41-B41)/B41*100%</f>
        <v>0.510339023803799</v>
      </c>
    </row>
  </sheetData>
  <sheetProtection/>
  <mergeCells count="3">
    <mergeCell ref="A1:D1"/>
    <mergeCell ref="A2:D2"/>
    <mergeCell ref="A3:D3"/>
  </mergeCells>
  <printOptions/>
  <pageMargins left="0.3937007874015748" right="0.3937007874015748" top="0.5905511811023623" bottom="0.5905511811023623" header="0.5" footer="0.5"/>
  <pageSetup fitToHeight="0" fitToWidth="0" horizontalDpi="300" verticalDpi="300" orientation="portrait" pageOrder="overThenDown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22"/>
  <sheetViews>
    <sheetView showGridLines="0" zoomScalePageLayoutView="0" workbookViewId="0" topLeftCell="A1">
      <selection activeCell="H12" sqref="H12"/>
    </sheetView>
  </sheetViews>
  <sheetFormatPr defaultColWidth="8.28125" defaultRowHeight="15"/>
  <cols>
    <col min="1" max="1" width="26.7109375" style="34" customWidth="1"/>
    <col min="2" max="2" width="15.28125" style="34" customWidth="1"/>
    <col min="3" max="3" width="26.7109375" style="34" customWidth="1"/>
    <col min="4" max="4" width="15.28125" style="34" customWidth="1"/>
    <col min="5" max="16384" width="8.28125" style="34" customWidth="1"/>
  </cols>
  <sheetData>
    <row r="1" s="244" customFormat="1" ht="13.5">
      <c r="A1" s="1" t="s">
        <v>1944</v>
      </c>
    </row>
    <row r="2" spans="1:4" ht="57" customHeight="1">
      <c r="A2" s="359" t="s">
        <v>1905</v>
      </c>
      <c r="B2" s="359"/>
      <c r="C2" s="359"/>
      <c r="D2" s="359"/>
    </row>
    <row r="3" ht="15" customHeight="1" thickBot="1">
      <c r="D3" s="249" t="s">
        <v>1945</v>
      </c>
    </row>
    <row r="4" spans="1:4" ht="32.25" customHeight="1">
      <c r="A4" s="355" t="s">
        <v>51</v>
      </c>
      <c r="B4" s="355"/>
      <c r="C4" s="356" t="s">
        <v>52</v>
      </c>
      <c r="D4" s="355"/>
    </row>
    <row r="5" spans="1:4" s="36" customFormat="1" ht="32.25" customHeight="1" thickBot="1">
      <c r="A5" s="55" t="s">
        <v>53</v>
      </c>
      <c r="B5" s="56" t="s">
        <v>1946</v>
      </c>
      <c r="C5" s="57" t="s">
        <v>53</v>
      </c>
      <c r="D5" s="58" t="s">
        <v>1946</v>
      </c>
    </row>
    <row r="6" spans="1:4" ht="32.25" customHeight="1" thickTop="1">
      <c r="A6" s="59" t="s">
        <v>1947</v>
      </c>
      <c r="B6" s="78">
        <f>'预算附表4 '!C11</f>
        <v>63065</v>
      </c>
      <c r="C6" s="61" t="s">
        <v>1948</v>
      </c>
      <c r="D6" s="80">
        <f>'预算附表5'!C41</f>
        <v>62815</v>
      </c>
    </row>
    <row r="7" spans="1:4" ht="32.25" customHeight="1">
      <c r="A7" s="59" t="s">
        <v>1949</v>
      </c>
      <c r="B7" s="78">
        <f>SUM(B8:B10)</f>
        <v>50</v>
      </c>
      <c r="C7" s="59" t="s">
        <v>1950</v>
      </c>
      <c r="D7" s="80">
        <f>SUM(D8:D10)</f>
        <v>300</v>
      </c>
    </row>
    <row r="8" spans="1:4" ht="32.25" customHeight="1">
      <c r="A8" s="59" t="s">
        <v>1951</v>
      </c>
      <c r="B8" s="78">
        <v>50</v>
      </c>
      <c r="C8" s="61" t="s">
        <v>1952</v>
      </c>
      <c r="D8" s="80">
        <v>0</v>
      </c>
    </row>
    <row r="9" spans="1:4" ht="32.25" customHeight="1">
      <c r="A9" s="59" t="s">
        <v>1953</v>
      </c>
      <c r="B9" s="78"/>
      <c r="C9" s="61" t="s">
        <v>1954</v>
      </c>
      <c r="D9" s="80">
        <v>300</v>
      </c>
    </row>
    <row r="10" spans="1:4" ht="32.25" customHeight="1">
      <c r="A10" s="59" t="s">
        <v>1955</v>
      </c>
      <c r="B10" s="78"/>
      <c r="C10" s="61" t="s">
        <v>1956</v>
      </c>
      <c r="D10" s="80"/>
    </row>
    <row r="11" spans="1:4" ht="32.25" customHeight="1">
      <c r="A11" s="59" t="s">
        <v>1957</v>
      </c>
      <c r="B11" s="78">
        <v>24367</v>
      </c>
      <c r="C11" s="90" t="s">
        <v>1958</v>
      </c>
      <c r="D11" s="80">
        <v>24367</v>
      </c>
    </row>
    <row r="12" spans="1:4" ht="32.25" customHeight="1">
      <c r="A12" s="59" t="s">
        <v>78</v>
      </c>
      <c r="B12" s="78"/>
      <c r="C12" s="59"/>
      <c r="D12" s="80"/>
    </row>
    <row r="13" spans="1:4" ht="32.25" customHeight="1">
      <c r="A13" s="59"/>
      <c r="B13" s="78"/>
      <c r="C13" s="61"/>
      <c r="D13" s="80"/>
    </row>
    <row r="14" spans="1:4" ht="32.25" customHeight="1">
      <c r="A14" s="59"/>
      <c r="B14" s="78"/>
      <c r="C14" s="61"/>
      <c r="D14" s="80"/>
    </row>
    <row r="15" spans="1:4" ht="32.25" customHeight="1">
      <c r="A15" s="59"/>
      <c r="B15" s="78"/>
      <c r="C15" s="61"/>
      <c r="D15" s="80"/>
    </row>
    <row r="16" spans="1:4" ht="32.25" customHeight="1">
      <c r="A16" s="59"/>
      <c r="B16" s="78"/>
      <c r="C16" s="61"/>
      <c r="D16" s="80"/>
    </row>
    <row r="17" spans="1:4" ht="32.25" customHeight="1">
      <c r="A17" s="59"/>
      <c r="B17" s="78"/>
      <c r="C17" s="61"/>
      <c r="D17" s="80"/>
    </row>
    <row r="18" spans="1:4" ht="32.25" customHeight="1">
      <c r="A18" s="62" t="s">
        <v>69</v>
      </c>
      <c r="B18" s="79">
        <f>SUM(B6:B7,B12,B11)</f>
        <v>87482</v>
      </c>
      <c r="C18" s="63" t="s">
        <v>70</v>
      </c>
      <c r="D18" s="81">
        <f>SUM(D6:D7,D11)</f>
        <v>87482</v>
      </c>
    </row>
    <row r="19" spans="1:4" ht="32.25" customHeight="1">
      <c r="A19" s="59"/>
      <c r="B19" s="78"/>
      <c r="C19" s="61"/>
      <c r="D19" s="80"/>
    </row>
    <row r="20" spans="1:4" ht="32.25" customHeight="1">
      <c r="A20" s="59"/>
      <c r="B20" s="78"/>
      <c r="C20" s="61" t="s">
        <v>71</v>
      </c>
      <c r="D20" s="80">
        <f>B18-D18</f>
        <v>0</v>
      </c>
    </row>
    <row r="21" spans="1:4" ht="32.25" customHeight="1">
      <c r="A21" s="59"/>
      <c r="B21" s="78"/>
      <c r="C21" s="61" t="s">
        <v>72</v>
      </c>
      <c r="D21" s="80"/>
    </row>
    <row r="22" spans="1:4" ht="32.25" customHeight="1" thickBot="1">
      <c r="A22" s="64"/>
      <c r="B22" s="86"/>
      <c r="C22" s="66" t="s">
        <v>1959</v>
      </c>
      <c r="D22" s="82">
        <f>D20</f>
        <v>0</v>
      </c>
    </row>
  </sheetData>
  <sheetProtection/>
  <mergeCells count="3">
    <mergeCell ref="A2:D2"/>
    <mergeCell ref="A4:B4"/>
    <mergeCell ref="C4:D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  <rowBreaks count="3" manualBreakCount="3">
    <brk id="26" max="255" man="1"/>
    <brk id="48" max="255" man="1"/>
    <brk id="7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9"/>
  <sheetViews>
    <sheetView showGridLines="0" zoomScalePageLayoutView="0" workbookViewId="0" topLeftCell="A1">
      <selection activeCell="A1" sqref="A1:IV16384"/>
    </sheetView>
  </sheetViews>
  <sheetFormatPr defaultColWidth="6.8515625" defaultRowHeight="15"/>
  <cols>
    <col min="1" max="1" width="35.421875" style="17" customWidth="1"/>
    <col min="2" max="2" width="21.421875" style="17" customWidth="1"/>
    <col min="3" max="3" width="31.00390625" style="17" customWidth="1"/>
    <col min="4" max="4" width="21.421875" style="32" customWidth="1"/>
    <col min="5" max="16384" width="6.8515625" style="17" customWidth="1"/>
  </cols>
  <sheetData>
    <row r="1" ht="13.5">
      <c r="A1" s="1" t="s">
        <v>1735</v>
      </c>
    </row>
    <row r="2" spans="1:4" ht="34.5" customHeight="1">
      <c r="A2" s="360" t="s">
        <v>1906</v>
      </c>
      <c r="B2" s="360"/>
      <c r="C2" s="360"/>
      <c r="D2" s="360"/>
    </row>
    <row r="3" spans="1:4" ht="15" customHeight="1" thickBot="1">
      <c r="A3" s="50" t="s">
        <v>0</v>
      </c>
      <c r="B3" s="51"/>
      <c r="C3" s="51"/>
      <c r="D3" s="53" t="s">
        <v>1</v>
      </c>
    </row>
    <row r="4" spans="1:4" ht="43.5" customHeight="1">
      <c r="A4" s="386" t="s">
        <v>104</v>
      </c>
      <c r="B4" s="387"/>
      <c r="C4" s="387" t="s">
        <v>105</v>
      </c>
      <c r="D4" s="388"/>
    </row>
    <row r="5" spans="1:4" s="30" customFormat="1" ht="27.75" customHeight="1" thickBot="1">
      <c r="A5" s="144" t="s">
        <v>106</v>
      </c>
      <c r="B5" s="145" t="s">
        <v>1715</v>
      </c>
      <c r="C5" s="145" t="s">
        <v>106</v>
      </c>
      <c r="D5" s="146" t="s">
        <v>1715</v>
      </c>
    </row>
    <row r="6" spans="1:4" ht="27.75" customHeight="1" thickTop="1">
      <c r="A6" s="147" t="s">
        <v>107</v>
      </c>
      <c r="B6" s="148">
        <v>20</v>
      </c>
      <c r="C6" s="149" t="s">
        <v>1713</v>
      </c>
      <c r="D6" s="150">
        <v>20</v>
      </c>
    </row>
    <row r="7" spans="1:4" ht="27.75" customHeight="1">
      <c r="A7" s="151" t="s">
        <v>1719</v>
      </c>
      <c r="B7" s="152"/>
      <c r="C7" s="153" t="s">
        <v>1727</v>
      </c>
      <c r="D7" s="154"/>
    </row>
    <row r="8" spans="1:4" ht="27.75" customHeight="1">
      <c r="A8" s="151" t="s">
        <v>1811</v>
      </c>
      <c r="B8" s="152"/>
      <c r="C8" s="153" t="s">
        <v>1812</v>
      </c>
      <c r="D8" s="154"/>
    </row>
    <row r="9" spans="1:4" ht="27.75" customHeight="1">
      <c r="A9" s="151" t="s">
        <v>1709</v>
      </c>
      <c r="B9" s="152"/>
      <c r="C9" s="153" t="s">
        <v>1813</v>
      </c>
      <c r="D9" s="154"/>
    </row>
    <row r="10" spans="1:4" ht="27.75" customHeight="1">
      <c r="A10" s="151" t="s">
        <v>1710</v>
      </c>
      <c r="B10" s="152">
        <v>20</v>
      </c>
      <c r="C10" s="153" t="s">
        <v>1814</v>
      </c>
      <c r="D10" s="155"/>
    </row>
    <row r="11" spans="1:4" ht="27.75" customHeight="1">
      <c r="A11" s="151" t="s">
        <v>109</v>
      </c>
      <c r="B11" s="152"/>
      <c r="C11" s="153" t="s">
        <v>1709</v>
      </c>
      <c r="D11" s="155"/>
    </row>
    <row r="12" spans="1:4" ht="27.75" customHeight="1">
      <c r="A12" s="151" t="s">
        <v>1720</v>
      </c>
      <c r="B12" s="152"/>
      <c r="C12" s="153" t="s">
        <v>1815</v>
      </c>
      <c r="D12" s="155"/>
    </row>
    <row r="13" spans="1:4" ht="27.75" customHeight="1">
      <c r="A13" s="151" t="s">
        <v>1721</v>
      </c>
      <c r="B13" s="152"/>
      <c r="C13" s="153" t="s">
        <v>1728</v>
      </c>
      <c r="D13" s="155"/>
    </row>
    <row r="14" spans="1:4" ht="27.75" customHeight="1">
      <c r="A14" s="151" t="s">
        <v>1722</v>
      </c>
      <c r="B14" s="152"/>
      <c r="C14" s="153" t="s">
        <v>1816</v>
      </c>
      <c r="D14" s="155"/>
    </row>
    <row r="15" spans="1:4" ht="27.75" customHeight="1">
      <c r="A15" s="151" t="s">
        <v>111</v>
      </c>
      <c r="B15" s="152"/>
      <c r="C15" s="153" t="s">
        <v>1817</v>
      </c>
      <c r="D15" s="155"/>
    </row>
    <row r="16" spans="1:4" ht="27.75" customHeight="1">
      <c r="A16" s="151" t="s">
        <v>1716</v>
      </c>
      <c r="B16" s="152"/>
      <c r="C16" s="153" t="s">
        <v>1818</v>
      </c>
      <c r="D16" s="155"/>
    </row>
    <row r="17" spans="1:4" ht="27.75" customHeight="1">
      <c r="A17" s="151" t="s">
        <v>1717</v>
      </c>
      <c r="B17" s="152"/>
      <c r="C17" s="153" t="s">
        <v>1709</v>
      </c>
      <c r="D17" s="155"/>
    </row>
    <row r="18" spans="1:4" ht="27.75" customHeight="1">
      <c r="A18" s="151" t="s">
        <v>1718</v>
      </c>
      <c r="B18" s="152"/>
      <c r="C18" s="153" t="s">
        <v>1819</v>
      </c>
      <c r="D18" s="155"/>
    </row>
    <row r="19" spans="1:4" ht="27.75" customHeight="1">
      <c r="A19" s="151" t="s">
        <v>112</v>
      </c>
      <c r="B19" s="152"/>
      <c r="C19" s="153" t="s">
        <v>1729</v>
      </c>
      <c r="D19" s="155">
        <v>20</v>
      </c>
    </row>
    <row r="20" spans="1:4" ht="27.75" customHeight="1">
      <c r="A20" s="151" t="s">
        <v>1723</v>
      </c>
      <c r="B20" s="152"/>
      <c r="C20" s="153" t="s">
        <v>1820</v>
      </c>
      <c r="D20" s="155">
        <v>20</v>
      </c>
    </row>
    <row r="21" spans="1:4" ht="27.75" customHeight="1">
      <c r="A21" s="151" t="s">
        <v>1724</v>
      </c>
      <c r="B21" s="152"/>
      <c r="C21" s="153" t="s">
        <v>1734</v>
      </c>
      <c r="D21" s="155"/>
    </row>
    <row r="22" spans="1:4" ht="27.75" customHeight="1">
      <c r="A22" s="151" t="s">
        <v>1725</v>
      </c>
      <c r="B22" s="152"/>
      <c r="C22" s="153" t="s">
        <v>1821</v>
      </c>
      <c r="D22" s="155"/>
    </row>
    <row r="23" spans="1:4" ht="27.75" customHeight="1">
      <c r="A23" s="151" t="s">
        <v>1711</v>
      </c>
      <c r="B23" s="152"/>
      <c r="C23" s="153" t="s">
        <v>1822</v>
      </c>
      <c r="D23" s="155"/>
    </row>
    <row r="24" spans="1:4" ht="27.75" customHeight="1">
      <c r="A24" s="151" t="s">
        <v>1726</v>
      </c>
      <c r="B24" s="152"/>
      <c r="C24" s="153" t="s">
        <v>1823</v>
      </c>
      <c r="D24" s="155"/>
    </row>
    <row r="25" spans="1:4" ht="27.75" customHeight="1">
      <c r="A25" s="151" t="s">
        <v>1712</v>
      </c>
      <c r="B25" s="152"/>
      <c r="C25" s="153" t="s">
        <v>1730</v>
      </c>
      <c r="D25" s="155"/>
    </row>
    <row r="26" spans="1:4" ht="27.75" customHeight="1">
      <c r="A26" s="151"/>
      <c r="B26" s="152"/>
      <c r="C26" s="153" t="s">
        <v>1824</v>
      </c>
      <c r="D26" s="155"/>
    </row>
    <row r="27" spans="1:4" ht="27.75" customHeight="1">
      <c r="A27" s="151"/>
      <c r="B27" s="152"/>
      <c r="C27" s="153" t="s">
        <v>1714</v>
      </c>
      <c r="D27" s="155"/>
    </row>
    <row r="28" spans="1:4" ht="27.75" customHeight="1">
      <c r="A28" s="151"/>
      <c r="B28" s="152"/>
      <c r="C28" s="153" t="s">
        <v>1731</v>
      </c>
      <c r="D28" s="155"/>
    </row>
    <row r="29" spans="1:4" ht="27.75" customHeight="1">
      <c r="A29" s="151"/>
      <c r="B29" s="152"/>
      <c r="C29" s="153" t="s">
        <v>1731</v>
      </c>
      <c r="D29" s="155"/>
    </row>
    <row r="30" spans="1:4" ht="27.75" customHeight="1">
      <c r="A30" s="151"/>
      <c r="B30" s="152"/>
      <c r="C30" s="153" t="s">
        <v>1732</v>
      </c>
      <c r="D30" s="155"/>
    </row>
    <row r="31" spans="1:4" ht="27.75" customHeight="1">
      <c r="A31" s="151"/>
      <c r="B31" s="152"/>
      <c r="C31" s="153" t="s">
        <v>1733</v>
      </c>
      <c r="D31" s="155"/>
    </row>
    <row r="32" spans="1:4" ht="24" customHeight="1">
      <c r="A32" s="156" t="s">
        <v>114</v>
      </c>
      <c r="B32" s="157">
        <f>B6+B11+B15+B19+B23+B25</f>
        <v>20</v>
      </c>
      <c r="C32" s="158" t="s">
        <v>115</v>
      </c>
      <c r="D32" s="159">
        <f>SUM(D6:D8)</f>
        <v>20</v>
      </c>
    </row>
    <row r="33" spans="1:4" ht="27.75" customHeight="1">
      <c r="A33" s="151" t="s">
        <v>116</v>
      </c>
      <c r="B33" s="152"/>
      <c r="C33" s="153" t="s">
        <v>117</v>
      </c>
      <c r="D33" s="155"/>
    </row>
    <row r="34" spans="1:4" ht="27.75" customHeight="1">
      <c r="A34" s="151"/>
      <c r="B34" s="152"/>
      <c r="C34" s="153"/>
      <c r="D34" s="155"/>
    </row>
    <row r="35" spans="1:4" ht="27.75" customHeight="1" thickBot="1">
      <c r="A35" s="160" t="s">
        <v>118</v>
      </c>
      <c r="B35" s="161">
        <f>B32+B33</f>
        <v>20</v>
      </c>
      <c r="C35" s="162" t="s">
        <v>119</v>
      </c>
      <c r="D35" s="163">
        <f>D32+D33</f>
        <v>20</v>
      </c>
    </row>
    <row r="36" spans="1:4" ht="27.75" customHeight="1">
      <c r="A36" s="49"/>
      <c r="B36" s="49"/>
      <c r="C36" s="49"/>
      <c r="D36" s="54"/>
    </row>
    <row r="37" spans="1:4" ht="27.75" customHeight="1">
      <c r="A37" s="49"/>
      <c r="B37" s="49"/>
      <c r="C37" s="49"/>
      <c r="D37" s="54"/>
    </row>
    <row r="38" spans="1:4" ht="27.75" customHeight="1">
      <c r="A38" s="49"/>
      <c r="B38" s="49"/>
      <c r="C38" s="49"/>
      <c r="D38" s="54"/>
    </row>
    <row r="39" spans="1:4" ht="27.75" customHeight="1">
      <c r="A39" s="49"/>
      <c r="B39" s="49"/>
      <c r="C39" s="49"/>
      <c r="D39" s="54"/>
    </row>
    <row r="40" spans="1:4" ht="27.75" customHeight="1">
      <c r="A40" s="49"/>
      <c r="B40" s="49"/>
      <c r="C40" s="49"/>
      <c r="D40" s="54"/>
    </row>
    <row r="41" spans="1:4" ht="27.75" customHeight="1">
      <c r="A41" s="49"/>
      <c r="B41" s="49"/>
      <c r="C41" s="49"/>
      <c r="D41" s="54"/>
    </row>
    <row r="42" spans="1:4" ht="27.75" customHeight="1">
      <c r="A42" s="49"/>
      <c r="B42" s="49"/>
      <c r="C42" s="49"/>
      <c r="D42" s="54"/>
    </row>
    <row r="43" spans="1:4" ht="27.75" customHeight="1">
      <c r="A43" s="49"/>
      <c r="B43" s="49"/>
      <c r="C43" s="49"/>
      <c r="D43" s="54"/>
    </row>
    <row r="44" spans="1:4" ht="27.75" customHeight="1">
      <c r="A44" s="49"/>
      <c r="B44" s="49"/>
      <c r="C44" s="49"/>
      <c r="D44" s="54"/>
    </row>
    <row r="45" spans="1:4" ht="27.75" customHeight="1">
      <c r="A45" s="49"/>
      <c r="B45" s="49"/>
      <c r="C45" s="49"/>
      <c r="D45" s="54"/>
    </row>
    <row r="46" spans="1:4" ht="27.75" customHeight="1">
      <c r="A46" s="49"/>
      <c r="B46" s="49"/>
      <c r="C46" s="49"/>
      <c r="D46" s="54"/>
    </row>
    <row r="47" spans="1:4" ht="27.75" customHeight="1">
      <c r="A47" s="49"/>
      <c r="B47" s="49"/>
      <c r="C47" s="49"/>
      <c r="D47" s="54"/>
    </row>
    <row r="48" spans="1:4" ht="27.75" customHeight="1">
      <c r="A48" s="49"/>
      <c r="B48" s="49"/>
      <c r="C48" s="49"/>
      <c r="D48" s="54"/>
    </row>
    <row r="49" spans="1:4" ht="27.75" customHeight="1">
      <c r="A49" s="49"/>
      <c r="B49" s="49"/>
      <c r="C49" s="49"/>
      <c r="D49" s="54"/>
    </row>
    <row r="50" spans="1:4" ht="27.75" customHeight="1">
      <c r="A50" s="49"/>
      <c r="B50" s="49"/>
      <c r="C50" s="49"/>
      <c r="D50" s="54"/>
    </row>
    <row r="51" spans="1:4" ht="27.75" customHeight="1">
      <c r="A51" s="49"/>
      <c r="B51" s="49"/>
      <c r="C51" s="49"/>
      <c r="D51" s="54"/>
    </row>
    <row r="52" spans="1:4" ht="27.75" customHeight="1">
      <c r="A52" s="49"/>
      <c r="B52" s="49"/>
      <c r="C52" s="49"/>
      <c r="D52" s="54"/>
    </row>
    <row r="53" spans="1:4" ht="27.75" customHeight="1">
      <c r="A53" s="49"/>
      <c r="B53" s="49"/>
      <c r="C53" s="49"/>
      <c r="D53" s="54"/>
    </row>
    <row r="54" spans="1:4" ht="27.75" customHeight="1">
      <c r="A54" s="49"/>
      <c r="B54" s="49"/>
      <c r="C54" s="49"/>
      <c r="D54" s="54"/>
    </row>
    <row r="55" spans="1:4" ht="27.75" customHeight="1">
      <c r="A55" s="49"/>
      <c r="B55" s="49"/>
      <c r="C55" s="49"/>
      <c r="D55" s="54"/>
    </row>
    <row r="56" spans="1:4" ht="27.75" customHeight="1">
      <c r="A56" s="49"/>
      <c r="B56" s="49"/>
      <c r="C56" s="49"/>
      <c r="D56" s="54"/>
    </row>
    <row r="57" spans="1:4" ht="27.75" customHeight="1">
      <c r="A57" s="49"/>
      <c r="B57" s="49"/>
      <c r="C57" s="49"/>
      <c r="D57" s="54"/>
    </row>
    <row r="58" spans="1:4" ht="27.75" customHeight="1">
      <c r="A58" s="49"/>
      <c r="B58" s="49"/>
      <c r="C58" s="49"/>
      <c r="D58" s="54"/>
    </row>
    <row r="59" spans="1:4" ht="27.75" customHeight="1">
      <c r="A59" s="49"/>
      <c r="B59" s="49"/>
      <c r="C59" s="49"/>
      <c r="D59" s="54"/>
    </row>
    <row r="60" spans="1:4" ht="27.75" customHeight="1">
      <c r="A60" s="49"/>
      <c r="B60" s="49"/>
      <c r="C60" s="49"/>
      <c r="D60" s="54"/>
    </row>
    <row r="61" spans="1:4" ht="27.75" customHeight="1">
      <c r="A61" s="49"/>
      <c r="B61" s="49"/>
      <c r="C61" s="49"/>
      <c r="D61" s="54"/>
    </row>
    <row r="62" spans="1:4" ht="27.75" customHeight="1">
      <c r="A62" s="49"/>
      <c r="B62" s="49"/>
      <c r="C62" s="49"/>
      <c r="D62" s="54"/>
    </row>
    <row r="63" spans="1:4" ht="27.75" customHeight="1">
      <c r="A63" s="49"/>
      <c r="B63" s="49"/>
      <c r="C63" s="49"/>
      <c r="D63" s="54"/>
    </row>
    <row r="64" spans="1:4" ht="27.75" customHeight="1">
      <c r="A64" s="49"/>
      <c r="B64" s="49"/>
      <c r="C64" s="49"/>
      <c r="D64" s="54"/>
    </row>
    <row r="65" spans="1:4" ht="27.75" customHeight="1">
      <c r="A65" s="49"/>
      <c r="B65" s="49"/>
      <c r="C65" s="49"/>
      <c r="D65" s="54"/>
    </row>
    <row r="66" spans="1:4" ht="27.75" customHeight="1">
      <c r="A66" s="49"/>
      <c r="B66" s="49"/>
      <c r="C66" s="49"/>
      <c r="D66" s="54"/>
    </row>
    <row r="67" spans="1:4" ht="27.75" customHeight="1">
      <c r="A67" s="49"/>
      <c r="B67" s="49"/>
      <c r="C67" s="49"/>
      <c r="D67" s="54"/>
    </row>
    <row r="68" spans="1:4" ht="27.75" customHeight="1">
      <c r="A68" s="49"/>
      <c r="B68" s="49"/>
      <c r="C68" s="49"/>
      <c r="D68" s="54"/>
    </row>
    <row r="69" spans="1:4" ht="27.75" customHeight="1">
      <c r="A69" s="49"/>
      <c r="B69" s="49"/>
      <c r="C69" s="49"/>
      <c r="D69" s="54"/>
    </row>
    <row r="70" spans="1:4" ht="27.75" customHeight="1">
      <c r="A70" s="49"/>
      <c r="B70" s="49"/>
      <c r="C70" s="49"/>
      <c r="D70" s="54"/>
    </row>
    <row r="71" spans="1:4" ht="27.75" customHeight="1">
      <c r="A71" s="49"/>
      <c r="B71" s="49"/>
      <c r="C71" s="49"/>
      <c r="D71" s="54"/>
    </row>
    <row r="72" spans="1:4" ht="27.75" customHeight="1">
      <c r="A72" s="49"/>
      <c r="B72" s="49"/>
      <c r="C72" s="49"/>
      <c r="D72" s="54"/>
    </row>
    <row r="73" spans="1:4" ht="27.75" customHeight="1">
      <c r="A73" s="49"/>
      <c r="B73" s="49"/>
      <c r="C73" s="49"/>
      <c r="D73" s="54"/>
    </row>
    <row r="74" spans="1:4" ht="27.75" customHeight="1">
      <c r="A74" s="49"/>
      <c r="B74" s="49"/>
      <c r="C74" s="49"/>
      <c r="D74" s="54"/>
    </row>
    <row r="75" spans="1:4" ht="27.75" customHeight="1">
      <c r="A75" s="49"/>
      <c r="B75" s="49"/>
      <c r="C75" s="49"/>
      <c r="D75" s="54"/>
    </row>
    <row r="76" spans="1:4" ht="27.75" customHeight="1">
      <c r="A76" s="49"/>
      <c r="B76" s="49"/>
      <c r="C76" s="49"/>
      <c r="D76" s="54"/>
    </row>
    <row r="77" spans="1:4" ht="27.75" customHeight="1">
      <c r="A77" s="49"/>
      <c r="B77" s="49"/>
      <c r="C77" s="49"/>
      <c r="D77" s="54"/>
    </row>
    <row r="78" spans="1:4" ht="27.75" customHeight="1">
      <c r="A78" s="49"/>
      <c r="B78" s="49"/>
      <c r="C78" s="49"/>
      <c r="D78" s="54"/>
    </row>
    <row r="79" spans="1:4" ht="27.75" customHeight="1">
      <c r="A79" s="49"/>
      <c r="B79" s="49"/>
      <c r="C79" s="49"/>
      <c r="D79" s="54"/>
    </row>
    <row r="80" spans="1:4" ht="27.75" customHeight="1">
      <c r="A80" s="49"/>
      <c r="B80" s="49"/>
      <c r="C80" s="49"/>
      <c r="D80" s="54"/>
    </row>
    <row r="81" spans="1:4" ht="27.75" customHeight="1">
      <c r="A81" s="49"/>
      <c r="B81" s="49"/>
      <c r="C81" s="49"/>
      <c r="D81" s="54"/>
    </row>
    <row r="82" spans="1:4" ht="27.75" customHeight="1">
      <c r="A82" s="49"/>
      <c r="B82" s="49"/>
      <c r="C82" s="49"/>
      <c r="D82" s="54"/>
    </row>
    <row r="83" spans="1:4" ht="27.75" customHeight="1">
      <c r="A83" s="49"/>
      <c r="B83" s="49"/>
      <c r="C83" s="49"/>
      <c r="D83" s="54"/>
    </row>
    <row r="84" spans="1:4" ht="27.75" customHeight="1">
      <c r="A84" s="49"/>
      <c r="B84" s="49"/>
      <c r="C84" s="49"/>
      <c r="D84" s="54"/>
    </row>
    <row r="85" spans="1:4" ht="27.75" customHeight="1">
      <c r="A85" s="49"/>
      <c r="B85" s="49"/>
      <c r="C85" s="49"/>
      <c r="D85" s="54"/>
    </row>
    <row r="86" spans="1:4" ht="27.75" customHeight="1">
      <c r="A86" s="49"/>
      <c r="B86" s="49"/>
      <c r="C86" s="49"/>
      <c r="D86" s="54"/>
    </row>
    <row r="87" spans="1:4" ht="27.75" customHeight="1">
      <c r="A87" s="49"/>
      <c r="B87" s="49"/>
      <c r="C87" s="49"/>
      <c r="D87" s="54"/>
    </row>
    <row r="88" spans="1:4" ht="27.75" customHeight="1">
      <c r="A88" s="49"/>
      <c r="B88" s="49"/>
      <c r="C88" s="49"/>
      <c r="D88" s="54"/>
    </row>
    <row r="89" spans="1:4" ht="27.75" customHeight="1">
      <c r="A89" s="49"/>
      <c r="B89" s="49"/>
      <c r="C89" s="49"/>
      <c r="D89" s="54"/>
    </row>
    <row r="90" spans="1:4" ht="27.75" customHeight="1">
      <c r="A90" s="49"/>
      <c r="B90" s="49"/>
      <c r="C90" s="49"/>
      <c r="D90" s="54"/>
    </row>
    <row r="91" spans="1:4" ht="27.75" customHeight="1">
      <c r="A91" s="49"/>
      <c r="B91" s="49"/>
      <c r="C91" s="49"/>
      <c r="D91" s="54"/>
    </row>
    <row r="92" spans="1:4" ht="27.75" customHeight="1">
      <c r="A92" s="49"/>
      <c r="B92" s="49"/>
      <c r="C92" s="49"/>
      <c r="D92" s="54"/>
    </row>
    <row r="93" spans="1:4" ht="27.75" customHeight="1">
      <c r="A93" s="49"/>
      <c r="B93" s="49"/>
      <c r="C93" s="49"/>
      <c r="D93" s="54"/>
    </row>
    <row r="94" spans="1:4" ht="27.75" customHeight="1">
      <c r="A94" s="49"/>
      <c r="B94" s="49"/>
      <c r="C94" s="49"/>
      <c r="D94" s="54"/>
    </row>
    <row r="95" spans="1:4" ht="27.75" customHeight="1">
      <c r="A95" s="49"/>
      <c r="B95" s="49"/>
      <c r="C95" s="49"/>
      <c r="D95" s="54"/>
    </row>
    <row r="96" spans="1:4" ht="27.75" customHeight="1">
      <c r="A96" s="49"/>
      <c r="B96" s="49"/>
      <c r="C96" s="49"/>
      <c r="D96" s="54"/>
    </row>
    <row r="97" spans="1:4" ht="27.75" customHeight="1">
      <c r="A97" s="49"/>
      <c r="B97" s="49"/>
      <c r="C97" s="49"/>
      <c r="D97" s="54"/>
    </row>
    <row r="98" spans="1:4" ht="27.75" customHeight="1">
      <c r="A98" s="49"/>
      <c r="B98" s="49"/>
      <c r="C98" s="49"/>
      <c r="D98" s="54"/>
    </row>
    <row r="99" spans="1:4" ht="27.75" customHeight="1">
      <c r="A99" s="49"/>
      <c r="B99" s="49"/>
      <c r="C99" s="49"/>
      <c r="D99" s="54"/>
    </row>
    <row r="100" spans="1:4" ht="27.75" customHeight="1">
      <c r="A100" s="49"/>
      <c r="B100" s="49"/>
      <c r="C100" s="49"/>
      <c r="D100" s="54"/>
    </row>
    <row r="101" spans="1:4" ht="27.75" customHeight="1">
      <c r="A101" s="49"/>
      <c r="B101" s="49"/>
      <c r="C101" s="49"/>
      <c r="D101" s="54"/>
    </row>
    <row r="102" spans="1:4" ht="27.75" customHeight="1">
      <c r="A102" s="49"/>
      <c r="B102" s="49"/>
      <c r="C102" s="49"/>
      <c r="D102" s="54"/>
    </row>
    <row r="103" spans="1:4" ht="27.75" customHeight="1">
      <c r="A103" s="49"/>
      <c r="B103" s="49"/>
      <c r="C103" s="49"/>
      <c r="D103" s="54"/>
    </row>
    <row r="104" spans="1:4" ht="27.75" customHeight="1">
      <c r="A104" s="49"/>
      <c r="B104" s="49"/>
      <c r="C104" s="49"/>
      <c r="D104" s="54"/>
    </row>
    <row r="105" spans="1:4" ht="27.75" customHeight="1">
      <c r="A105" s="49"/>
      <c r="B105" s="49"/>
      <c r="C105" s="49"/>
      <c r="D105" s="54"/>
    </row>
    <row r="106" spans="1:4" ht="27.75" customHeight="1">
      <c r="A106" s="49"/>
      <c r="B106" s="49"/>
      <c r="C106" s="49"/>
      <c r="D106" s="54"/>
    </row>
    <row r="107" spans="1:4" ht="27.75" customHeight="1">
      <c r="A107" s="49"/>
      <c r="B107" s="49"/>
      <c r="C107" s="49"/>
      <c r="D107" s="54"/>
    </row>
    <row r="108" spans="1:4" ht="27.75" customHeight="1">
      <c r="A108" s="49"/>
      <c r="B108" s="49"/>
      <c r="C108" s="49"/>
      <c r="D108" s="54"/>
    </row>
    <row r="109" spans="1:4" ht="27.75" customHeight="1">
      <c r="A109" s="49"/>
      <c r="B109" s="49"/>
      <c r="C109" s="49"/>
      <c r="D109" s="54"/>
    </row>
    <row r="110" spans="1:4" ht="27.75" customHeight="1">
      <c r="A110" s="49"/>
      <c r="B110" s="49"/>
      <c r="C110" s="49"/>
      <c r="D110" s="54"/>
    </row>
    <row r="111" spans="1:4" ht="27.75" customHeight="1">
      <c r="A111" s="49"/>
      <c r="B111" s="49"/>
      <c r="C111" s="49"/>
      <c r="D111" s="54"/>
    </row>
    <row r="112" spans="1:4" ht="27.75" customHeight="1">
      <c r="A112" s="49"/>
      <c r="B112" s="49"/>
      <c r="C112" s="49"/>
      <c r="D112" s="54"/>
    </row>
    <row r="113" spans="1:4" ht="27.75" customHeight="1">
      <c r="A113" s="49"/>
      <c r="B113" s="49"/>
      <c r="C113" s="49"/>
      <c r="D113" s="54"/>
    </row>
    <row r="114" spans="1:4" ht="27.75" customHeight="1">
      <c r="A114" s="49"/>
      <c r="B114" s="49"/>
      <c r="C114" s="49"/>
      <c r="D114" s="54"/>
    </row>
    <row r="115" spans="1:4" ht="27.75" customHeight="1">
      <c r="A115" s="49"/>
      <c r="B115" s="49"/>
      <c r="C115" s="49"/>
      <c r="D115" s="54"/>
    </row>
    <row r="116" spans="1:4" ht="27.75" customHeight="1">
      <c r="A116" s="49"/>
      <c r="B116" s="49"/>
      <c r="C116" s="49"/>
      <c r="D116" s="54"/>
    </row>
    <row r="117" spans="1:4" ht="27.75" customHeight="1">
      <c r="A117" s="49"/>
      <c r="B117" s="49"/>
      <c r="C117" s="49"/>
      <c r="D117" s="54"/>
    </row>
    <row r="118" spans="1:4" ht="27.75" customHeight="1">
      <c r="A118" s="49"/>
      <c r="B118" s="49"/>
      <c r="C118" s="49"/>
      <c r="D118" s="54"/>
    </row>
    <row r="119" spans="1:4" ht="27.75" customHeight="1">
      <c r="A119" s="49"/>
      <c r="B119" s="49"/>
      <c r="C119" s="49"/>
      <c r="D119" s="54"/>
    </row>
    <row r="120" spans="1:4" ht="27.75" customHeight="1">
      <c r="A120" s="49"/>
      <c r="B120" s="49"/>
      <c r="C120" s="49"/>
      <c r="D120" s="54"/>
    </row>
    <row r="121" spans="1:4" ht="27.75" customHeight="1">
      <c r="A121" s="49"/>
      <c r="B121" s="49"/>
      <c r="C121" s="49"/>
      <c r="D121" s="54"/>
    </row>
    <row r="122" spans="1:4" ht="27.75" customHeight="1">
      <c r="A122" s="49"/>
      <c r="B122" s="49"/>
      <c r="C122" s="49"/>
      <c r="D122" s="54"/>
    </row>
    <row r="123" spans="1:4" ht="27.75" customHeight="1">
      <c r="A123" s="49"/>
      <c r="B123" s="49"/>
      <c r="C123" s="49"/>
      <c r="D123" s="54"/>
    </row>
    <row r="124" spans="1:4" ht="27.75" customHeight="1">
      <c r="A124" s="49"/>
      <c r="B124" s="49"/>
      <c r="C124" s="49"/>
      <c r="D124" s="54"/>
    </row>
    <row r="125" spans="1:4" ht="27.75" customHeight="1">
      <c r="A125" s="49"/>
      <c r="B125" s="49"/>
      <c r="C125" s="49"/>
      <c r="D125" s="54"/>
    </row>
    <row r="126" spans="1:4" ht="27.75" customHeight="1">
      <c r="A126" s="49"/>
      <c r="B126" s="49"/>
      <c r="C126" s="49"/>
      <c r="D126" s="54"/>
    </row>
    <row r="127" spans="1:4" ht="27.75" customHeight="1">
      <c r="A127" s="49"/>
      <c r="B127" s="49"/>
      <c r="C127" s="49"/>
      <c r="D127" s="54"/>
    </row>
    <row r="128" spans="1:4" ht="27.75" customHeight="1">
      <c r="A128" s="49"/>
      <c r="B128" s="49"/>
      <c r="C128" s="49"/>
      <c r="D128" s="54"/>
    </row>
    <row r="129" spans="1:4" ht="27.75" customHeight="1">
      <c r="A129" s="49"/>
      <c r="B129" s="49"/>
      <c r="C129" s="49"/>
      <c r="D129" s="54"/>
    </row>
    <row r="130" spans="1:4" ht="27.75" customHeight="1">
      <c r="A130" s="49"/>
      <c r="B130" s="49"/>
      <c r="C130" s="49"/>
      <c r="D130" s="54"/>
    </row>
    <row r="131" spans="1:4" ht="27.75" customHeight="1">
      <c r="A131" s="49"/>
      <c r="B131" s="49"/>
      <c r="C131" s="49"/>
      <c r="D131" s="54"/>
    </row>
    <row r="132" spans="1:4" ht="27.75" customHeight="1">
      <c r="A132" s="49"/>
      <c r="B132" s="49"/>
      <c r="C132" s="49"/>
      <c r="D132" s="54"/>
    </row>
    <row r="133" spans="1:4" ht="27.75" customHeight="1">
      <c r="A133" s="49"/>
      <c r="B133" s="49"/>
      <c r="C133" s="49"/>
      <c r="D133" s="54"/>
    </row>
    <row r="134" spans="1:4" ht="27.75" customHeight="1">
      <c r="A134" s="49"/>
      <c r="B134" s="49"/>
      <c r="C134" s="49"/>
      <c r="D134" s="54"/>
    </row>
    <row r="135" spans="1:4" ht="27.75" customHeight="1">
      <c r="A135" s="49"/>
      <c r="B135" s="49"/>
      <c r="C135" s="49"/>
      <c r="D135" s="54"/>
    </row>
    <row r="136" spans="1:4" ht="27.75" customHeight="1">
      <c r="A136" s="49"/>
      <c r="B136" s="49"/>
      <c r="C136" s="49"/>
      <c r="D136" s="54"/>
    </row>
    <row r="137" spans="1:4" ht="27.75" customHeight="1">
      <c r="A137" s="49"/>
      <c r="B137" s="49"/>
      <c r="C137" s="49"/>
      <c r="D137" s="54"/>
    </row>
    <row r="138" spans="1:4" ht="27.75" customHeight="1">
      <c r="A138" s="49"/>
      <c r="B138" s="49"/>
      <c r="C138" s="49"/>
      <c r="D138" s="54"/>
    </row>
    <row r="139" spans="1:4" ht="27.75" customHeight="1">
      <c r="A139" s="49"/>
      <c r="B139" s="49"/>
      <c r="C139" s="49"/>
      <c r="D139" s="54"/>
    </row>
    <row r="140" spans="1:4" ht="27.75" customHeight="1">
      <c r="A140" s="49"/>
      <c r="B140" s="49"/>
      <c r="C140" s="49"/>
      <c r="D140" s="54"/>
    </row>
    <row r="141" spans="1:4" ht="27.75" customHeight="1">
      <c r="A141" s="49"/>
      <c r="B141" s="49"/>
      <c r="C141" s="49"/>
      <c r="D141" s="54"/>
    </row>
    <row r="142" spans="1:4" ht="27.75" customHeight="1">
      <c r="A142" s="49"/>
      <c r="B142" s="49"/>
      <c r="C142" s="49"/>
      <c r="D142" s="54"/>
    </row>
    <row r="143" spans="1:4" ht="27.75" customHeight="1">
      <c r="A143" s="49"/>
      <c r="B143" s="49"/>
      <c r="C143" s="49"/>
      <c r="D143" s="54"/>
    </row>
    <row r="144" spans="1:4" ht="27.75" customHeight="1">
      <c r="A144" s="49"/>
      <c r="B144" s="49"/>
      <c r="C144" s="49"/>
      <c r="D144" s="54"/>
    </row>
    <row r="145" spans="1:4" ht="27.75" customHeight="1">
      <c r="A145" s="49"/>
      <c r="B145" s="49"/>
      <c r="C145" s="49"/>
      <c r="D145" s="54"/>
    </row>
    <row r="146" spans="1:4" ht="27.75" customHeight="1">
      <c r="A146" s="49"/>
      <c r="B146" s="49"/>
      <c r="C146" s="49"/>
      <c r="D146" s="54"/>
    </row>
    <row r="147" spans="1:4" ht="27.75" customHeight="1">
      <c r="A147" s="49"/>
      <c r="B147" s="49"/>
      <c r="C147" s="49"/>
      <c r="D147" s="54"/>
    </row>
    <row r="148" spans="1:4" ht="27.75" customHeight="1">
      <c r="A148" s="49"/>
      <c r="B148" s="49"/>
      <c r="C148" s="49"/>
      <c r="D148" s="54"/>
    </row>
    <row r="149" spans="1:4" ht="27.75" customHeight="1">
      <c r="A149" s="49"/>
      <c r="B149" s="49"/>
      <c r="C149" s="49"/>
      <c r="D149" s="54"/>
    </row>
    <row r="150" spans="1:4" ht="27.75" customHeight="1">
      <c r="A150" s="49"/>
      <c r="B150" s="49"/>
      <c r="C150" s="49"/>
      <c r="D150" s="54"/>
    </row>
    <row r="151" spans="1:4" ht="27.75" customHeight="1">
      <c r="A151" s="49"/>
      <c r="B151" s="49"/>
      <c r="C151" s="49"/>
      <c r="D151" s="54"/>
    </row>
    <row r="152" spans="1:4" ht="27.75" customHeight="1">
      <c r="A152" s="49"/>
      <c r="B152" s="49"/>
      <c r="C152" s="49"/>
      <c r="D152" s="54"/>
    </row>
    <row r="153" spans="1:4" ht="27.75" customHeight="1">
      <c r="A153" s="49"/>
      <c r="B153" s="49"/>
      <c r="C153" s="49"/>
      <c r="D153" s="54"/>
    </row>
    <row r="154" spans="1:4" ht="27.75" customHeight="1">
      <c r="A154" s="49"/>
      <c r="B154" s="49"/>
      <c r="C154" s="49"/>
      <c r="D154" s="54"/>
    </row>
    <row r="155" spans="1:4" ht="27.75" customHeight="1">
      <c r="A155" s="49"/>
      <c r="B155" s="49"/>
      <c r="C155" s="49"/>
      <c r="D155" s="54"/>
    </row>
    <row r="156" spans="1:4" ht="27.75" customHeight="1">
      <c r="A156" s="49"/>
      <c r="B156" s="49"/>
      <c r="C156" s="49"/>
      <c r="D156" s="54"/>
    </row>
    <row r="157" spans="1:4" ht="27.75" customHeight="1">
      <c r="A157" s="49"/>
      <c r="B157" s="49"/>
      <c r="C157" s="49"/>
      <c r="D157" s="54"/>
    </row>
    <row r="158" spans="1:4" ht="27.75" customHeight="1">
      <c r="A158" s="49"/>
      <c r="B158" s="49"/>
      <c r="C158" s="49"/>
      <c r="D158" s="54"/>
    </row>
    <row r="159" spans="1:4" ht="27.75" customHeight="1">
      <c r="A159" s="49"/>
      <c r="B159" s="49"/>
      <c r="C159" s="49"/>
      <c r="D159" s="54"/>
    </row>
    <row r="160" spans="1:4" ht="27.75" customHeight="1">
      <c r="A160" s="49"/>
      <c r="B160" s="49"/>
      <c r="C160" s="49"/>
      <c r="D160" s="54"/>
    </row>
    <row r="161" spans="1:4" ht="27.75" customHeight="1">
      <c r="A161" s="49"/>
      <c r="B161" s="49"/>
      <c r="C161" s="49"/>
      <c r="D161" s="54"/>
    </row>
    <row r="162" spans="1:4" ht="27.75" customHeight="1">
      <c r="A162" s="49"/>
      <c r="B162" s="49"/>
      <c r="C162" s="49"/>
      <c r="D162" s="54"/>
    </row>
    <row r="163" spans="1:4" ht="27.75" customHeight="1">
      <c r="A163" s="49"/>
      <c r="B163" s="49"/>
      <c r="C163" s="49"/>
      <c r="D163" s="54"/>
    </row>
    <row r="164" spans="1:4" ht="27.75" customHeight="1">
      <c r="A164" s="49"/>
      <c r="B164" s="49"/>
      <c r="C164" s="49"/>
      <c r="D164" s="54"/>
    </row>
    <row r="165" spans="1:4" ht="27.75" customHeight="1">
      <c r="A165" s="49"/>
      <c r="B165" s="49"/>
      <c r="C165" s="49"/>
      <c r="D165" s="54"/>
    </row>
    <row r="166" spans="1:4" ht="27.75" customHeight="1">
      <c r="A166" s="49"/>
      <c r="B166" s="49"/>
      <c r="C166" s="49"/>
      <c r="D166" s="54"/>
    </row>
    <row r="167" spans="1:4" ht="27.75" customHeight="1">
      <c r="A167" s="49"/>
      <c r="B167" s="49"/>
      <c r="C167" s="49"/>
      <c r="D167" s="54"/>
    </row>
    <row r="168" spans="1:4" ht="27.75" customHeight="1">
      <c r="A168" s="49"/>
      <c r="B168" s="49"/>
      <c r="C168" s="49"/>
      <c r="D168" s="54"/>
    </row>
    <row r="169" spans="1:4" ht="27.75" customHeight="1">
      <c r="A169" s="49"/>
      <c r="B169" s="49"/>
      <c r="C169" s="49"/>
      <c r="D169" s="54"/>
    </row>
    <row r="170" spans="1:4" ht="27.75" customHeight="1">
      <c r="A170" s="49"/>
      <c r="B170" s="49"/>
      <c r="C170" s="49"/>
      <c r="D170" s="54"/>
    </row>
    <row r="171" spans="1:4" ht="27.75" customHeight="1">
      <c r="A171" s="49"/>
      <c r="B171" s="49"/>
      <c r="C171" s="49"/>
      <c r="D171" s="54"/>
    </row>
    <row r="172" spans="1:4" ht="27.75" customHeight="1">
      <c r="A172" s="49"/>
      <c r="B172" s="49"/>
      <c r="C172" s="49"/>
      <c r="D172" s="54"/>
    </row>
    <row r="173" spans="1:4" ht="27.75" customHeight="1">
      <c r="A173" s="49"/>
      <c r="B173" s="49"/>
      <c r="C173" s="49"/>
      <c r="D173" s="54"/>
    </row>
    <row r="174" spans="1:4" ht="27.75" customHeight="1">
      <c r="A174" s="49"/>
      <c r="B174" s="49"/>
      <c r="C174" s="49"/>
      <c r="D174" s="54"/>
    </row>
    <row r="175" spans="1:4" ht="27.75" customHeight="1">
      <c r="A175" s="49"/>
      <c r="B175" s="49"/>
      <c r="C175" s="49"/>
      <c r="D175" s="54"/>
    </row>
    <row r="176" spans="1:4" ht="27.75" customHeight="1">
      <c r="A176" s="49"/>
      <c r="B176" s="49"/>
      <c r="C176" s="49"/>
      <c r="D176" s="54"/>
    </row>
    <row r="177" spans="1:4" ht="27.75" customHeight="1">
      <c r="A177" s="49"/>
      <c r="B177" s="49"/>
      <c r="C177" s="49"/>
      <c r="D177" s="54"/>
    </row>
    <row r="178" spans="1:4" ht="27.75" customHeight="1">
      <c r="A178" s="49"/>
      <c r="B178" s="49"/>
      <c r="C178" s="49"/>
      <c r="D178" s="54"/>
    </row>
    <row r="179" spans="1:4" ht="27.75" customHeight="1">
      <c r="A179" s="49"/>
      <c r="B179" s="49"/>
      <c r="C179" s="49"/>
      <c r="D179" s="54"/>
    </row>
    <row r="180" spans="1:4" ht="27.75" customHeight="1">
      <c r="A180" s="49"/>
      <c r="B180" s="49"/>
      <c r="C180" s="49"/>
      <c r="D180" s="54"/>
    </row>
    <row r="181" spans="1:4" ht="27.75" customHeight="1">
      <c r="A181" s="49"/>
      <c r="B181" s="49"/>
      <c r="C181" s="49"/>
      <c r="D181" s="54"/>
    </row>
    <row r="182" spans="1:4" ht="27.75" customHeight="1">
      <c r="A182" s="49"/>
      <c r="B182" s="49"/>
      <c r="C182" s="49"/>
      <c r="D182" s="54"/>
    </row>
    <row r="183" spans="1:4" ht="27.75" customHeight="1">
      <c r="A183" s="49"/>
      <c r="B183" s="49"/>
      <c r="C183" s="49"/>
      <c r="D183" s="54"/>
    </row>
    <row r="184" spans="1:4" ht="27.75" customHeight="1">
      <c r="A184" s="49"/>
      <c r="B184" s="49"/>
      <c r="C184" s="49"/>
      <c r="D184" s="54"/>
    </row>
    <row r="185" spans="1:4" ht="27.75" customHeight="1">
      <c r="A185" s="49"/>
      <c r="B185" s="49"/>
      <c r="C185" s="49"/>
      <c r="D185" s="54"/>
    </row>
    <row r="186" spans="1:4" ht="27.75" customHeight="1">
      <c r="A186" s="49"/>
      <c r="B186" s="49"/>
      <c r="C186" s="49"/>
      <c r="D186" s="54"/>
    </row>
    <row r="187" spans="1:4" ht="27.75" customHeight="1">
      <c r="A187" s="49"/>
      <c r="B187" s="49"/>
      <c r="C187" s="49"/>
      <c r="D187" s="54"/>
    </row>
    <row r="188" spans="1:4" ht="27.75" customHeight="1">
      <c r="A188" s="49"/>
      <c r="B188" s="49"/>
      <c r="C188" s="49"/>
      <c r="D188" s="54"/>
    </row>
    <row r="189" spans="1:4" ht="27.75" customHeight="1">
      <c r="A189" s="49"/>
      <c r="B189" s="49"/>
      <c r="C189" s="49"/>
      <c r="D189" s="54"/>
    </row>
    <row r="190" spans="1:4" ht="27.75" customHeight="1">
      <c r="A190" s="49"/>
      <c r="B190" s="49"/>
      <c r="C190" s="49"/>
      <c r="D190" s="54"/>
    </row>
    <row r="191" spans="1:4" ht="27.75" customHeight="1">
      <c r="A191" s="49"/>
      <c r="B191" s="49"/>
      <c r="C191" s="49"/>
      <c r="D191" s="54"/>
    </row>
    <row r="192" spans="1:4" ht="27.75" customHeight="1">
      <c r="A192" s="49"/>
      <c r="B192" s="49"/>
      <c r="C192" s="49"/>
      <c r="D192" s="54"/>
    </row>
    <row r="193" spans="1:4" ht="27.75" customHeight="1">
      <c r="A193" s="49"/>
      <c r="B193" s="49"/>
      <c r="C193" s="49"/>
      <c r="D193" s="54"/>
    </row>
    <row r="194" spans="1:4" ht="27.75" customHeight="1">
      <c r="A194" s="49"/>
      <c r="B194" s="49"/>
      <c r="C194" s="49"/>
      <c r="D194" s="54"/>
    </row>
    <row r="195" spans="1:4" ht="27.75" customHeight="1">
      <c r="A195" s="49"/>
      <c r="B195" s="49"/>
      <c r="C195" s="49"/>
      <c r="D195" s="54"/>
    </row>
    <row r="196" spans="1:4" ht="27.75" customHeight="1">
      <c r="A196" s="49"/>
      <c r="B196" s="49"/>
      <c r="C196" s="49"/>
      <c r="D196" s="54"/>
    </row>
    <row r="197" spans="1:4" ht="27.75" customHeight="1">
      <c r="A197" s="49"/>
      <c r="B197" s="49"/>
      <c r="C197" s="49"/>
      <c r="D197" s="54"/>
    </row>
    <row r="198" spans="1:4" ht="27.75" customHeight="1">
      <c r="A198" s="49"/>
      <c r="B198" s="49"/>
      <c r="C198" s="49"/>
      <c r="D198" s="54"/>
    </row>
    <row r="199" spans="1:4" ht="27.75" customHeight="1">
      <c r="A199" s="49"/>
      <c r="B199" s="49"/>
      <c r="C199" s="49"/>
      <c r="D199" s="54"/>
    </row>
    <row r="200" spans="1:4" ht="27.75" customHeight="1">
      <c r="A200" s="49"/>
      <c r="B200" s="49"/>
      <c r="C200" s="49"/>
      <c r="D200" s="54"/>
    </row>
    <row r="201" spans="1:4" ht="27.75" customHeight="1">
      <c r="A201" s="49"/>
      <c r="B201" s="49"/>
      <c r="C201" s="49"/>
      <c r="D201" s="54"/>
    </row>
    <row r="202" spans="1:4" ht="27.75" customHeight="1">
      <c r="A202" s="49"/>
      <c r="B202" s="49"/>
      <c r="C202" s="49"/>
      <c r="D202" s="54"/>
    </row>
    <row r="203" spans="1:4" ht="27.75" customHeight="1">
      <c r="A203" s="49"/>
      <c r="B203" s="49"/>
      <c r="C203" s="49"/>
      <c r="D203" s="54"/>
    </row>
    <row r="204" spans="1:4" ht="27.75" customHeight="1">
      <c r="A204" s="49"/>
      <c r="B204" s="49"/>
      <c r="C204" s="49"/>
      <c r="D204" s="54"/>
    </row>
    <row r="205" spans="1:4" ht="27.75" customHeight="1">
      <c r="A205" s="49"/>
      <c r="B205" s="49"/>
      <c r="C205" s="49"/>
      <c r="D205" s="54"/>
    </row>
    <row r="206" spans="1:4" ht="27.75" customHeight="1">
      <c r="A206" s="49"/>
      <c r="B206" s="49"/>
      <c r="C206" s="49"/>
      <c r="D206" s="54"/>
    </row>
    <row r="207" spans="1:4" ht="27.75" customHeight="1">
      <c r="A207" s="49"/>
      <c r="B207" s="49"/>
      <c r="C207" s="49"/>
      <c r="D207" s="54"/>
    </row>
    <row r="208" spans="1:4" ht="27.75" customHeight="1">
      <c r="A208" s="49"/>
      <c r="B208" s="49"/>
      <c r="C208" s="49"/>
      <c r="D208" s="54"/>
    </row>
    <row r="209" spans="1:4" ht="27.75" customHeight="1">
      <c r="A209" s="49"/>
      <c r="B209" s="49"/>
      <c r="C209" s="49"/>
      <c r="D209" s="54"/>
    </row>
    <row r="210" spans="1:4" ht="27.75" customHeight="1">
      <c r="A210" s="49"/>
      <c r="B210" s="49"/>
      <c r="C210" s="49"/>
      <c r="D210" s="54"/>
    </row>
    <row r="211" spans="1:4" ht="27.75" customHeight="1">
      <c r="A211" s="49"/>
      <c r="B211" s="49"/>
      <c r="C211" s="49"/>
      <c r="D211" s="54"/>
    </row>
    <row r="212" spans="1:4" ht="27.75" customHeight="1">
      <c r="A212" s="49"/>
      <c r="B212" s="49"/>
      <c r="C212" s="49"/>
      <c r="D212" s="54"/>
    </row>
    <row r="213" spans="1:4" ht="27.75" customHeight="1">
      <c r="A213" s="49"/>
      <c r="B213" s="49"/>
      <c r="C213" s="49"/>
      <c r="D213" s="54"/>
    </row>
    <row r="214" spans="1:4" ht="27.75" customHeight="1">
      <c r="A214" s="49"/>
      <c r="B214" s="49"/>
      <c r="C214" s="49"/>
      <c r="D214" s="54"/>
    </row>
    <row r="215" spans="1:4" ht="27.75" customHeight="1">
      <c r="A215" s="49"/>
      <c r="B215" s="49"/>
      <c r="C215" s="49"/>
      <c r="D215" s="54"/>
    </row>
    <row r="216" spans="1:4" ht="27.75" customHeight="1">
      <c r="A216" s="49"/>
      <c r="B216" s="49"/>
      <c r="C216" s="49"/>
      <c r="D216" s="54"/>
    </row>
    <row r="217" spans="1:4" ht="27.75" customHeight="1">
      <c r="A217" s="49"/>
      <c r="B217" s="49"/>
      <c r="C217" s="49"/>
      <c r="D217" s="54"/>
    </row>
    <row r="218" spans="1:4" ht="27.75" customHeight="1">
      <c r="A218" s="49"/>
      <c r="B218" s="49"/>
      <c r="C218" s="49"/>
      <c r="D218" s="54"/>
    </row>
    <row r="219" spans="1:4" ht="27.75" customHeight="1">
      <c r="A219" s="49"/>
      <c r="B219" s="49"/>
      <c r="C219" s="49"/>
      <c r="D219" s="54"/>
    </row>
    <row r="220" spans="1:4" ht="27.75" customHeight="1">
      <c r="A220" s="49"/>
      <c r="B220" s="49"/>
      <c r="C220" s="49"/>
      <c r="D220" s="54"/>
    </row>
    <row r="221" spans="1:4" ht="27.75" customHeight="1">
      <c r="A221" s="49"/>
      <c r="B221" s="49"/>
      <c r="C221" s="49"/>
      <c r="D221" s="54"/>
    </row>
    <row r="222" spans="1:4" ht="27.75" customHeight="1">
      <c r="A222" s="49"/>
      <c r="B222" s="49"/>
      <c r="C222" s="49"/>
      <c r="D222" s="54"/>
    </row>
    <row r="223" spans="1:4" ht="27.75" customHeight="1">
      <c r="A223" s="49"/>
      <c r="B223" s="49"/>
      <c r="C223" s="49"/>
      <c r="D223" s="54"/>
    </row>
    <row r="224" spans="1:4" ht="27.75" customHeight="1">
      <c r="A224" s="49"/>
      <c r="B224" s="49"/>
      <c r="C224" s="49"/>
      <c r="D224" s="54"/>
    </row>
    <row r="225" spans="1:4" ht="27.75" customHeight="1">
      <c r="A225" s="49"/>
      <c r="B225" s="49"/>
      <c r="C225" s="49"/>
      <c r="D225" s="54"/>
    </row>
    <row r="226" spans="1:4" ht="27.75" customHeight="1">
      <c r="A226" s="49"/>
      <c r="B226" s="49"/>
      <c r="C226" s="49"/>
      <c r="D226" s="54"/>
    </row>
    <row r="227" spans="1:4" ht="27.75" customHeight="1">
      <c r="A227" s="49"/>
      <c r="B227" s="49"/>
      <c r="C227" s="49"/>
      <c r="D227" s="54"/>
    </row>
    <row r="228" spans="1:4" ht="27.75" customHeight="1">
      <c r="A228" s="49"/>
      <c r="B228" s="49"/>
      <c r="C228" s="49"/>
      <c r="D228" s="54"/>
    </row>
    <row r="229" spans="1:4" ht="27.75" customHeight="1">
      <c r="A229" s="49"/>
      <c r="B229" s="49"/>
      <c r="C229" s="49"/>
      <c r="D229" s="54"/>
    </row>
    <row r="230" spans="1:4" ht="27.75" customHeight="1">
      <c r="A230" s="49"/>
      <c r="B230" s="49"/>
      <c r="C230" s="49"/>
      <c r="D230" s="54"/>
    </row>
    <row r="231" spans="1:4" ht="27.75" customHeight="1">
      <c r="A231" s="49"/>
      <c r="B231" s="49"/>
      <c r="C231" s="49"/>
      <c r="D231" s="54"/>
    </row>
    <row r="232" spans="1:4" ht="27.75" customHeight="1">
      <c r="A232" s="49"/>
      <c r="B232" s="49"/>
      <c r="C232" s="49"/>
      <c r="D232" s="54"/>
    </row>
    <row r="233" spans="1:4" ht="27.75" customHeight="1">
      <c r="A233" s="49"/>
      <c r="B233" s="49"/>
      <c r="C233" s="49"/>
      <c r="D233" s="54"/>
    </row>
    <row r="234" spans="1:4" ht="27.75" customHeight="1">
      <c r="A234" s="49"/>
      <c r="B234" s="49"/>
      <c r="C234" s="49"/>
      <c r="D234" s="54"/>
    </row>
    <row r="235" spans="1:4" ht="27.75" customHeight="1">
      <c r="A235" s="49"/>
      <c r="B235" s="49"/>
      <c r="C235" s="49"/>
      <c r="D235" s="54"/>
    </row>
    <row r="236" spans="1:4" ht="27.75" customHeight="1">
      <c r="A236" s="49"/>
      <c r="B236" s="49"/>
      <c r="C236" s="49"/>
      <c r="D236" s="54"/>
    </row>
    <row r="237" spans="1:4" ht="27.75" customHeight="1">
      <c r="A237" s="49"/>
      <c r="B237" s="49"/>
      <c r="C237" s="49"/>
      <c r="D237" s="54"/>
    </row>
    <row r="238" spans="1:4" ht="27.75" customHeight="1">
      <c r="A238" s="49"/>
      <c r="B238" s="49"/>
      <c r="C238" s="49"/>
      <c r="D238" s="54"/>
    </row>
    <row r="239" spans="1:4" ht="27.75" customHeight="1">
      <c r="A239" s="49"/>
      <c r="B239" s="49"/>
      <c r="C239" s="49"/>
      <c r="D239" s="54"/>
    </row>
    <row r="240" spans="1:4" ht="27.75" customHeight="1">
      <c r="A240" s="49"/>
      <c r="B240" s="49"/>
      <c r="C240" s="49"/>
      <c r="D240" s="54"/>
    </row>
    <row r="241" spans="1:4" ht="27.75" customHeight="1">
      <c r="A241" s="49"/>
      <c r="B241" s="49"/>
      <c r="C241" s="49"/>
      <c r="D241" s="54"/>
    </row>
    <row r="242" spans="1:4" ht="27.75" customHeight="1">
      <c r="A242" s="49"/>
      <c r="B242" s="49"/>
      <c r="C242" s="49"/>
      <c r="D242" s="54"/>
    </row>
    <row r="243" spans="1:4" ht="27.75" customHeight="1">
      <c r="A243" s="49"/>
      <c r="B243" s="49"/>
      <c r="C243" s="49"/>
      <c r="D243" s="54"/>
    </row>
    <row r="244" spans="1:4" ht="27.75" customHeight="1">
      <c r="A244" s="49"/>
      <c r="B244" s="49"/>
      <c r="C244" s="49"/>
      <c r="D244" s="54"/>
    </row>
    <row r="245" spans="1:4" ht="27.75" customHeight="1">
      <c r="A245" s="49"/>
      <c r="B245" s="49"/>
      <c r="C245" s="49"/>
      <c r="D245" s="54"/>
    </row>
    <row r="246" spans="1:4" ht="27.75" customHeight="1">
      <c r="A246" s="49"/>
      <c r="B246" s="49"/>
      <c r="C246" s="49"/>
      <c r="D246" s="54"/>
    </row>
    <row r="247" spans="1:4" ht="27.75" customHeight="1">
      <c r="A247" s="49"/>
      <c r="B247" s="49"/>
      <c r="C247" s="49"/>
      <c r="D247" s="54"/>
    </row>
    <row r="248" spans="1:4" ht="27.75" customHeight="1">
      <c r="A248" s="49"/>
      <c r="B248" s="49"/>
      <c r="C248" s="49"/>
      <c r="D248" s="54"/>
    </row>
    <row r="249" spans="1:4" ht="27.75" customHeight="1">
      <c r="A249" s="49"/>
      <c r="B249" s="49"/>
      <c r="C249" s="49"/>
      <c r="D249" s="54"/>
    </row>
    <row r="250" spans="1:4" ht="27.75" customHeight="1">
      <c r="A250" s="49"/>
      <c r="B250" s="49"/>
      <c r="C250" s="49"/>
      <c r="D250" s="54"/>
    </row>
    <row r="251" spans="1:4" ht="27.75" customHeight="1">
      <c r="A251" s="49"/>
      <c r="B251" s="49"/>
      <c r="C251" s="49"/>
      <c r="D251" s="54"/>
    </row>
    <row r="252" spans="1:4" ht="27.75" customHeight="1">
      <c r="A252" s="49"/>
      <c r="B252" s="49"/>
      <c r="C252" s="49"/>
      <c r="D252" s="54"/>
    </row>
    <row r="253" spans="1:4" ht="27.75" customHeight="1">
      <c r="A253" s="49"/>
      <c r="B253" s="49"/>
      <c r="C253" s="49"/>
      <c r="D253" s="54"/>
    </row>
    <row r="254" spans="1:4" ht="27.75" customHeight="1">
      <c r="A254" s="49"/>
      <c r="B254" s="49"/>
      <c r="C254" s="49"/>
      <c r="D254" s="54"/>
    </row>
    <row r="255" spans="1:4" ht="27.75" customHeight="1">
      <c r="A255" s="49"/>
      <c r="B255" s="49"/>
      <c r="C255" s="49"/>
      <c r="D255" s="54"/>
    </row>
    <row r="256" spans="1:4" ht="27.75" customHeight="1">
      <c r="A256" s="49"/>
      <c r="B256" s="49"/>
      <c r="C256" s="49"/>
      <c r="D256" s="54"/>
    </row>
    <row r="257" spans="1:4" ht="27.75" customHeight="1">
      <c r="A257" s="49"/>
      <c r="B257" s="49"/>
      <c r="C257" s="49"/>
      <c r="D257" s="54"/>
    </row>
    <row r="258" spans="1:4" ht="27.75" customHeight="1">
      <c r="A258" s="49"/>
      <c r="B258" s="49"/>
      <c r="C258" s="49"/>
      <c r="D258" s="54"/>
    </row>
    <row r="259" spans="1:4" ht="27.75" customHeight="1">
      <c r="A259" s="49"/>
      <c r="B259" s="49"/>
      <c r="C259" s="49"/>
      <c r="D259" s="54"/>
    </row>
    <row r="260" spans="1:4" ht="27.75" customHeight="1">
      <c r="A260" s="49"/>
      <c r="B260" s="49"/>
      <c r="C260" s="49"/>
      <c r="D260" s="54"/>
    </row>
    <row r="261" spans="1:4" ht="27.75" customHeight="1">
      <c r="A261" s="49"/>
      <c r="B261" s="49"/>
      <c r="C261" s="49"/>
      <c r="D261" s="54"/>
    </row>
    <row r="262" spans="1:4" ht="27.75" customHeight="1">
      <c r="A262" s="49"/>
      <c r="B262" s="49"/>
      <c r="C262" s="49"/>
      <c r="D262" s="54"/>
    </row>
    <row r="263" spans="1:4" ht="27.75" customHeight="1">
      <c r="A263" s="49"/>
      <c r="B263" s="49"/>
      <c r="C263" s="49"/>
      <c r="D263" s="54"/>
    </row>
    <row r="264" spans="1:4" ht="27.75" customHeight="1">
      <c r="A264" s="49"/>
      <c r="B264" s="49"/>
      <c r="C264" s="49"/>
      <c r="D264" s="54"/>
    </row>
    <row r="265" spans="1:4" ht="27.75" customHeight="1">
      <c r="A265" s="49"/>
      <c r="B265" s="49"/>
      <c r="C265" s="49"/>
      <c r="D265" s="54"/>
    </row>
    <row r="266" spans="1:4" ht="27.75" customHeight="1">
      <c r="A266" s="49"/>
      <c r="B266" s="49"/>
      <c r="C266" s="49"/>
      <c r="D266" s="54"/>
    </row>
    <row r="267" spans="1:4" ht="27.75" customHeight="1">
      <c r="A267" s="49"/>
      <c r="B267" s="49"/>
      <c r="C267" s="49"/>
      <c r="D267" s="54"/>
    </row>
    <row r="268" spans="1:4" ht="27.75" customHeight="1">
      <c r="A268" s="49"/>
      <c r="B268" s="49"/>
      <c r="C268" s="49"/>
      <c r="D268" s="54"/>
    </row>
    <row r="269" spans="1:4" ht="27.75" customHeight="1">
      <c r="A269" s="49"/>
      <c r="B269" s="49"/>
      <c r="C269" s="49"/>
      <c r="D269" s="54"/>
    </row>
    <row r="270" spans="1:4" ht="27.75" customHeight="1">
      <c r="A270" s="49"/>
      <c r="B270" s="49"/>
      <c r="C270" s="49"/>
      <c r="D270" s="54"/>
    </row>
    <row r="271" spans="1:4" ht="27.75" customHeight="1">
      <c r="A271" s="49"/>
      <c r="B271" s="49"/>
      <c r="C271" s="49"/>
      <c r="D271" s="54"/>
    </row>
    <row r="272" spans="1:4" ht="27.75" customHeight="1">
      <c r="A272" s="49"/>
      <c r="B272" s="49"/>
      <c r="C272" s="49"/>
      <c r="D272" s="54"/>
    </row>
    <row r="273" spans="1:4" ht="27.75" customHeight="1">
      <c r="A273" s="49"/>
      <c r="B273" s="49"/>
      <c r="C273" s="49"/>
      <c r="D273" s="54"/>
    </row>
    <row r="274" spans="1:4" ht="27.75" customHeight="1">
      <c r="A274" s="49"/>
      <c r="B274" s="49"/>
      <c r="C274" s="49"/>
      <c r="D274" s="54"/>
    </row>
    <row r="275" spans="1:4" ht="27.75" customHeight="1">
      <c r="A275" s="49"/>
      <c r="B275" s="49"/>
      <c r="C275" s="49"/>
      <c r="D275" s="54"/>
    </row>
    <row r="276" spans="1:4" ht="27.75" customHeight="1">
      <c r="A276" s="49"/>
      <c r="B276" s="49"/>
      <c r="C276" s="49"/>
      <c r="D276" s="54"/>
    </row>
    <row r="277" spans="1:4" ht="27.75" customHeight="1">
      <c r="A277" s="49"/>
      <c r="B277" s="49"/>
      <c r="C277" s="49"/>
      <c r="D277" s="54"/>
    </row>
    <row r="278" spans="1:4" ht="27.75" customHeight="1">
      <c r="A278" s="49"/>
      <c r="B278" s="49"/>
      <c r="C278" s="49"/>
      <c r="D278" s="54"/>
    </row>
    <row r="279" spans="1:4" ht="27.75" customHeight="1">
      <c r="A279" s="49"/>
      <c r="B279" s="49"/>
      <c r="C279" s="49"/>
      <c r="D279" s="54"/>
    </row>
    <row r="280" spans="1:4" ht="27.75" customHeight="1">
      <c r="A280" s="49"/>
      <c r="B280" s="49"/>
      <c r="C280" s="49"/>
      <c r="D280" s="54"/>
    </row>
    <row r="281" spans="1:4" ht="27.75" customHeight="1">
      <c r="A281" s="49"/>
      <c r="B281" s="49"/>
      <c r="C281" s="49"/>
      <c r="D281" s="54"/>
    </row>
    <row r="282" spans="1:4" ht="27.75" customHeight="1">
      <c r="A282" s="49"/>
      <c r="B282" s="49"/>
      <c r="C282" s="49"/>
      <c r="D282" s="54"/>
    </row>
    <row r="283" spans="1:4" ht="27.75" customHeight="1">
      <c r="A283" s="49"/>
      <c r="B283" s="49"/>
      <c r="C283" s="49"/>
      <c r="D283" s="54"/>
    </row>
    <row r="284" spans="1:4" ht="27.75" customHeight="1">
      <c r="A284" s="49"/>
      <c r="B284" s="49"/>
      <c r="C284" s="49"/>
      <c r="D284" s="54"/>
    </row>
    <row r="285" spans="1:4" ht="27.75" customHeight="1">
      <c r="A285" s="49"/>
      <c r="B285" s="49"/>
      <c r="C285" s="49"/>
      <c r="D285" s="54"/>
    </row>
    <row r="286" spans="1:4" ht="27.75" customHeight="1">
      <c r="A286" s="49"/>
      <c r="B286" s="49"/>
      <c r="C286" s="49"/>
      <c r="D286" s="54"/>
    </row>
    <row r="287" spans="1:4" ht="27.75" customHeight="1">
      <c r="A287" s="49"/>
      <c r="B287" s="49"/>
      <c r="C287" s="49"/>
      <c r="D287" s="54"/>
    </row>
    <row r="288" spans="1:4" ht="27.75" customHeight="1">
      <c r="A288" s="49"/>
      <c r="B288" s="49"/>
      <c r="C288" s="49"/>
      <c r="D288" s="54"/>
    </row>
    <row r="289" spans="1:4" ht="27.75" customHeight="1">
      <c r="A289" s="49"/>
      <c r="B289" s="49"/>
      <c r="C289" s="49"/>
      <c r="D289" s="54"/>
    </row>
    <row r="290" spans="1:4" ht="27.75" customHeight="1">
      <c r="A290" s="49"/>
      <c r="B290" s="49"/>
      <c r="C290" s="49"/>
      <c r="D290" s="54"/>
    </row>
    <row r="291" spans="1:4" ht="27.75" customHeight="1">
      <c r="A291" s="49"/>
      <c r="B291" s="49"/>
      <c r="C291" s="49"/>
      <c r="D291" s="54"/>
    </row>
    <row r="292" spans="1:4" ht="27.75" customHeight="1">
      <c r="A292" s="49"/>
      <c r="B292" s="49"/>
      <c r="C292" s="49"/>
      <c r="D292" s="54"/>
    </row>
    <row r="293" spans="1:4" ht="27.75" customHeight="1">
      <c r="A293" s="49"/>
      <c r="B293" s="49"/>
      <c r="C293" s="49"/>
      <c r="D293" s="54"/>
    </row>
    <row r="294" spans="1:4" ht="27.75" customHeight="1">
      <c r="A294" s="49"/>
      <c r="B294" s="49"/>
      <c r="C294" s="49"/>
      <c r="D294" s="54"/>
    </row>
    <row r="295" spans="1:4" ht="27.75" customHeight="1">
      <c r="A295" s="49"/>
      <c r="B295" s="49"/>
      <c r="C295" s="49"/>
      <c r="D295" s="54"/>
    </row>
    <row r="296" spans="1:4" ht="27.75" customHeight="1">
      <c r="A296" s="49"/>
      <c r="B296" s="49"/>
      <c r="C296" s="49"/>
      <c r="D296" s="54"/>
    </row>
    <row r="297" spans="1:4" ht="27.75" customHeight="1">
      <c r="A297" s="49"/>
      <c r="B297" s="49"/>
      <c r="C297" s="49"/>
      <c r="D297" s="54"/>
    </row>
    <row r="298" spans="1:4" ht="27.75" customHeight="1">
      <c r="A298" s="49"/>
      <c r="B298" s="49"/>
      <c r="C298" s="49"/>
      <c r="D298" s="54"/>
    </row>
    <row r="299" spans="1:4" ht="27.75" customHeight="1">
      <c r="A299" s="49"/>
      <c r="B299" s="49"/>
      <c r="C299" s="49"/>
      <c r="D299" s="54"/>
    </row>
    <row r="300" spans="1:4" ht="27.75" customHeight="1">
      <c r="A300" s="49"/>
      <c r="B300" s="49"/>
      <c r="C300" s="49"/>
      <c r="D300" s="54"/>
    </row>
    <row r="301" spans="1:4" ht="27.75" customHeight="1">
      <c r="A301" s="49"/>
      <c r="B301" s="49"/>
      <c r="C301" s="49"/>
      <c r="D301" s="54"/>
    </row>
    <row r="302" spans="1:4" ht="27.75" customHeight="1">
      <c r="A302" s="49"/>
      <c r="B302" s="49"/>
      <c r="C302" s="49"/>
      <c r="D302" s="54"/>
    </row>
    <row r="303" spans="1:4" ht="27.75" customHeight="1">
      <c r="A303" s="49"/>
      <c r="B303" s="49"/>
      <c r="C303" s="49"/>
      <c r="D303" s="54"/>
    </row>
    <row r="304" spans="1:4" ht="27.75" customHeight="1">
      <c r="A304" s="49"/>
      <c r="B304" s="49"/>
      <c r="C304" s="49"/>
      <c r="D304" s="54"/>
    </row>
    <row r="305" spans="1:4" ht="27.75" customHeight="1">
      <c r="A305" s="49"/>
      <c r="B305" s="49"/>
      <c r="C305" s="49"/>
      <c r="D305" s="54"/>
    </row>
    <row r="306" spans="1:4" ht="27.75" customHeight="1">
      <c r="A306" s="49"/>
      <c r="B306" s="49"/>
      <c r="C306" s="49"/>
      <c r="D306" s="54"/>
    </row>
    <row r="307" spans="1:4" ht="27.75" customHeight="1">
      <c r="A307" s="49"/>
      <c r="B307" s="49"/>
      <c r="C307" s="49"/>
      <c r="D307" s="54"/>
    </row>
    <row r="308" spans="1:4" ht="27.75" customHeight="1">
      <c r="A308" s="49"/>
      <c r="B308" s="49"/>
      <c r="C308" s="49"/>
      <c r="D308" s="54"/>
    </row>
    <row r="309" spans="1:4" ht="27.75" customHeight="1">
      <c r="A309" s="49"/>
      <c r="B309" s="49"/>
      <c r="C309" s="49"/>
      <c r="D309" s="54"/>
    </row>
    <row r="310" spans="1:4" ht="27.75" customHeight="1">
      <c r="A310" s="49"/>
      <c r="B310" s="49"/>
      <c r="C310" s="49"/>
      <c r="D310" s="54"/>
    </row>
    <row r="311" spans="1:4" ht="27.75" customHeight="1">
      <c r="A311" s="49"/>
      <c r="B311" s="49"/>
      <c r="C311" s="49"/>
      <c r="D311" s="54"/>
    </row>
    <row r="312" spans="1:4" ht="27.75" customHeight="1">
      <c r="A312" s="49"/>
      <c r="B312" s="49"/>
      <c r="C312" s="49"/>
      <c r="D312" s="54"/>
    </row>
    <row r="313" spans="1:4" ht="27.75" customHeight="1">
      <c r="A313" s="49"/>
      <c r="B313" s="49"/>
      <c r="C313" s="49"/>
      <c r="D313" s="54"/>
    </row>
    <row r="314" spans="1:4" ht="27.75" customHeight="1">
      <c r="A314" s="49"/>
      <c r="B314" s="49"/>
      <c r="C314" s="49"/>
      <c r="D314" s="54"/>
    </row>
    <row r="315" spans="1:4" ht="27.75" customHeight="1">
      <c r="A315" s="49"/>
      <c r="B315" s="49"/>
      <c r="C315" s="49"/>
      <c r="D315" s="54"/>
    </row>
    <row r="316" spans="1:4" ht="27.75" customHeight="1">
      <c r="A316" s="49"/>
      <c r="B316" s="49"/>
      <c r="C316" s="49"/>
      <c r="D316" s="54"/>
    </row>
    <row r="317" spans="1:4" ht="27.75" customHeight="1">
      <c r="A317" s="49"/>
      <c r="B317" s="49"/>
      <c r="C317" s="49"/>
      <c r="D317" s="54"/>
    </row>
    <row r="318" spans="1:4" ht="27.75" customHeight="1">
      <c r="A318" s="49"/>
      <c r="B318" s="49"/>
      <c r="C318" s="49"/>
      <c r="D318" s="54"/>
    </row>
    <row r="319" spans="1:4" ht="27.75" customHeight="1">
      <c r="A319" s="49"/>
      <c r="B319" s="49"/>
      <c r="C319" s="49"/>
      <c r="D319" s="54"/>
    </row>
    <row r="320" spans="1:4" ht="27.75" customHeight="1">
      <c r="A320" s="49"/>
      <c r="B320" s="49"/>
      <c r="C320" s="49"/>
      <c r="D320" s="54"/>
    </row>
    <row r="321" spans="1:4" ht="27.75" customHeight="1">
      <c r="A321" s="49"/>
      <c r="B321" s="49"/>
      <c r="C321" s="49"/>
      <c r="D321" s="54"/>
    </row>
    <row r="322" spans="1:4" ht="27.75" customHeight="1">
      <c r="A322" s="49"/>
      <c r="B322" s="49"/>
      <c r="C322" s="49"/>
      <c r="D322" s="54"/>
    </row>
    <row r="323" spans="1:4" ht="27.75" customHeight="1">
      <c r="A323" s="49"/>
      <c r="B323" s="49"/>
      <c r="C323" s="49"/>
      <c r="D323" s="54"/>
    </row>
    <row r="324" spans="1:4" ht="27.75" customHeight="1">
      <c r="A324" s="49"/>
      <c r="B324" s="49"/>
      <c r="C324" s="49"/>
      <c r="D324" s="54"/>
    </row>
    <row r="325" spans="1:4" ht="27.75" customHeight="1">
      <c r="A325" s="49"/>
      <c r="B325" s="49"/>
      <c r="C325" s="49"/>
      <c r="D325" s="54"/>
    </row>
    <row r="326" spans="1:4" ht="27.75" customHeight="1">
      <c r="A326" s="49"/>
      <c r="B326" s="49"/>
      <c r="C326" s="49"/>
      <c r="D326" s="54"/>
    </row>
    <row r="327" spans="1:4" ht="27.75" customHeight="1">
      <c r="A327" s="49"/>
      <c r="B327" s="49"/>
      <c r="C327" s="49"/>
      <c r="D327" s="54"/>
    </row>
    <row r="328" spans="1:4" ht="27.75" customHeight="1">
      <c r="A328" s="49"/>
      <c r="B328" s="49"/>
      <c r="C328" s="49"/>
      <c r="D328" s="54"/>
    </row>
    <row r="329" spans="1:4" ht="27.75" customHeight="1">
      <c r="A329" s="49"/>
      <c r="B329" s="49"/>
      <c r="C329" s="49"/>
      <c r="D329" s="54"/>
    </row>
    <row r="330" spans="1:4" ht="27.75" customHeight="1">
      <c r="A330" s="49"/>
      <c r="B330" s="49"/>
      <c r="C330" s="49"/>
      <c r="D330" s="54"/>
    </row>
    <row r="331" spans="1:4" ht="27.75" customHeight="1">
      <c r="A331" s="49"/>
      <c r="B331" s="49"/>
      <c r="C331" s="49"/>
      <c r="D331" s="54"/>
    </row>
    <row r="332" spans="1:4" ht="27.75" customHeight="1">
      <c r="A332" s="49"/>
      <c r="B332" s="49"/>
      <c r="C332" s="49"/>
      <c r="D332" s="54"/>
    </row>
    <row r="333" spans="1:4" ht="27.75" customHeight="1">
      <c r="A333" s="49"/>
      <c r="B333" s="49"/>
      <c r="C333" s="49"/>
      <c r="D333" s="54"/>
    </row>
    <row r="334" spans="1:4" ht="27.75" customHeight="1">
      <c r="A334" s="49"/>
      <c r="B334" s="49"/>
      <c r="C334" s="49"/>
      <c r="D334" s="54"/>
    </row>
    <row r="335" spans="1:4" ht="27.75" customHeight="1">
      <c r="A335" s="49"/>
      <c r="B335" s="49"/>
      <c r="C335" s="49"/>
      <c r="D335" s="54"/>
    </row>
    <row r="336" spans="1:4" ht="27.75" customHeight="1">
      <c r="A336" s="49"/>
      <c r="B336" s="49"/>
      <c r="C336" s="49"/>
      <c r="D336" s="54"/>
    </row>
    <row r="337" spans="1:4" ht="27.75" customHeight="1">
      <c r="A337" s="49"/>
      <c r="B337" s="49"/>
      <c r="C337" s="49"/>
      <c r="D337" s="54"/>
    </row>
    <row r="338" spans="1:4" ht="27.75" customHeight="1">
      <c r="A338" s="49"/>
      <c r="B338" s="49"/>
      <c r="C338" s="49"/>
      <c r="D338" s="54"/>
    </row>
    <row r="339" spans="1:4" ht="27.75" customHeight="1">
      <c r="A339" s="49"/>
      <c r="B339" s="49"/>
      <c r="C339" s="49"/>
      <c r="D339" s="54"/>
    </row>
    <row r="340" spans="1:4" ht="27.75" customHeight="1">
      <c r="A340" s="49"/>
      <c r="B340" s="49"/>
      <c r="C340" s="49"/>
      <c r="D340" s="54"/>
    </row>
    <row r="341" spans="1:4" ht="27.75" customHeight="1">
      <c r="A341" s="49"/>
      <c r="B341" s="49"/>
      <c r="C341" s="49"/>
      <c r="D341" s="54"/>
    </row>
    <row r="342" spans="1:4" ht="27.75" customHeight="1">
      <c r="A342" s="49"/>
      <c r="B342" s="49"/>
      <c r="C342" s="49"/>
      <c r="D342" s="54"/>
    </row>
    <row r="343" spans="1:4" ht="27.75" customHeight="1">
      <c r="A343" s="49"/>
      <c r="B343" s="49"/>
      <c r="C343" s="49"/>
      <c r="D343" s="54"/>
    </row>
    <row r="344" spans="1:4" ht="27.75" customHeight="1">
      <c r="A344" s="49"/>
      <c r="B344" s="49"/>
      <c r="C344" s="49"/>
      <c r="D344" s="54"/>
    </row>
    <row r="345" spans="1:4" ht="27.75" customHeight="1">
      <c r="A345" s="49"/>
      <c r="B345" s="49"/>
      <c r="C345" s="49"/>
      <c r="D345" s="54"/>
    </row>
    <row r="346" spans="1:4" ht="27.75" customHeight="1">
      <c r="A346" s="49"/>
      <c r="B346" s="49"/>
      <c r="C346" s="49"/>
      <c r="D346" s="54"/>
    </row>
    <row r="347" spans="1:4" ht="27.75" customHeight="1">
      <c r="A347" s="49"/>
      <c r="B347" s="49"/>
      <c r="C347" s="49"/>
      <c r="D347" s="54"/>
    </row>
    <row r="348" spans="1:4" ht="27.75" customHeight="1">
      <c r="A348" s="49"/>
      <c r="B348" s="49"/>
      <c r="C348" s="49"/>
      <c r="D348" s="54"/>
    </row>
    <row r="349" spans="1:4" ht="27.75" customHeight="1">
      <c r="A349" s="49"/>
      <c r="B349" s="49"/>
      <c r="C349" s="49"/>
      <c r="D349" s="54"/>
    </row>
    <row r="350" spans="1:4" ht="27.75" customHeight="1">
      <c r="A350" s="49"/>
      <c r="B350" s="49"/>
      <c r="C350" s="49"/>
      <c r="D350" s="54"/>
    </row>
    <row r="351" spans="1:4" ht="27.75" customHeight="1">
      <c r="A351" s="49"/>
      <c r="B351" s="49"/>
      <c r="C351" s="49"/>
      <c r="D351" s="54"/>
    </row>
    <row r="352" spans="1:4" ht="27.75" customHeight="1">
      <c r="A352" s="49"/>
      <c r="B352" s="49"/>
      <c r="C352" s="49"/>
      <c r="D352" s="54"/>
    </row>
    <row r="353" spans="1:4" ht="27.75" customHeight="1">
      <c r="A353" s="49"/>
      <c r="B353" s="49"/>
      <c r="C353" s="49"/>
      <c r="D353" s="54"/>
    </row>
    <row r="354" spans="1:4" ht="27.75" customHeight="1">
      <c r="A354" s="49"/>
      <c r="B354" s="49"/>
      <c r="C354" s="49"/>
      <c r="D354" s="54"/>
    </row>
    <row r="355" spans="1:4" ht="27.75" customHeight="1">
      <c r="A355" s="49"/>
      <c r="B355" s="49"/>
      <c r="C355" s="49"/>
      <c r="D355" s="54"/>
    </row>
    <row r="356" spans="1:4" ht="27.75" customHeight="1">
      <c r="A356" s="49"/>
      <c r="B356" s="49"/>
      <c r="C356" s="49"/>
      <c r="D356" s="54"/>
    </row>
    <row r="357" spans="1:4" ht="27.75" customHeight="1">
      <c r="A357" s="49"/>
      <c r="B357" s="49"/>
      <c r="C357" s="49"/>
      <c r="D357" s="54"/>
    </row>
    <row r="358" spans="1:4" ht="27.75" customHeight="1">
      <c r="A358" s="49"/>
      <c r="B358" s="49"/>
      <c r="C358" s="49"/>
      <c r="D358" s="54"/>
    </row>
    <row r="359" spans="1:4" ht="27.75" customHeight="1">
      <c r="A359" s="49"/>
      <c r="B359" s="49"/>
      <c r="C359" s="49"/>
      <c r="D359" s="54"/>
    </row>
    <row r="360" spans="1:4" ht="27.75" customHeight="1">
      <c r="A360" s="49"/>
      <c r="B360" s="49"/>
      <c r="C360" s="49"/>
      <c r="D360" s="54"/>
    </row>
    <row r="361" spans="1:4" ht="27.75" customHeight="1">
      <c r="A361" s="49"/>
      <c r="B361" s="49"/>
      <c r="C361" s="49"/>
      <c r="D361" s="54"/>
    </row>
    <row r="362" spans="1:4" ht="27.75" customHeight="1">
      <c r="A362" s="49"/>
      <c r="B362" s="49"/>
      <c r="C362" s="49"/>
      <c r="D362" s="54"/>
    </row>
    <row r="363" spans="1:4" ht="27.75" customHeight="1">
      <c r="A363" s="49"/>
      <c r="B363" s="49"/>
      <c r="C363" s="49"/>
      <c r="D363" s="54"/>
    </row>
    <row r="364" spans="1:4" ht="27.75" customHeight="1">
      <c r="A364" s="49"/>
      <c r="B364" s="49"/>
      <c r="C364" s="49"/>
      <c r="D364" s="54"/>
    </row>
    <row r="365" spans="1:4" ht="27.75" customHeight="1">
      <c r="A365" s="49"/>
      <c r="B365" s="49"/>
      <c r="C365" s="49"/>
      <c r="D365" s="54"/>
    </row>
    <row r="366" spans="1:4" ht="27.75" customHeight="1">
      <c r="A366" s="49"/>
      <c r="B366" s="49"/>
      <c r="C366" s="49"/>
      <c r="D366" s="54"/>
    </row>
    <row r="367" spans="1:4" ht="27.75" customHeight="1">
      <c r="A367" s="49"/>
      <c r="B367" s="49"/>
      <c r="C367" s="49"/>
      <c r="D367" s="54"/>
    </row>
    <row r="368" spans="1:4" ht="27.75" customHeight="1">
      <c r="A368" s="49"/>
      <c r="B368" s="49"/>
      <c r="C368" s="49"/>
      <c r="D368" s="54"/>
    </row>
    <row r="369" spans="1:4" ht="27.75" customHeight="1">
      <c r="A369" s="49"/>
      <c r="B369" s="49"/>
      <c r="C369" s="49"/>
      <c r="D369" s="54"/>
    </row>
    <row r="370" spans="1:4" ht="27.75" customHeight="1">
      <c r="A370" s="49"/>
      <c r="B370" s="49"/>
      <c r="C370" s="49"/>
      <c r="D370" s="54"/>
    </row>
    <row r="371" spans="1:4" ht="27.75" customHeight="1">
      <c r="A371" s="49"/>
      <c r="B371" s="49"/>
      <c r="C371" s="49"/>
      <c r="D371" s="54"/>
    </row>
    <row r="372" spans="1:4" ht="27.75" customHeight="1">
      <c r="A372" s="49"/>
      <c r="B372" s="49"/>
      <c r="C372" s="49"/>
      <c r="D372" s="54"/>
    </row>
    <row r="373" spans="1:4" ht="27.75" customHeight="1">
      <c r="A373" s="49"/>
      <c r="B373" s="49"/>
      <c r="C373" s="49"/>
      <c r="D373" s="54"/>
    </row>
    <row r="374" spans="1:4" ht="27.75" customHeight="1">
      <c r="A374" s="49"/>
      <c r="B374" s="49"/>
      <c r="C374" s="49"/>
      <c r="D374" s="54"/>
    </row>
    <row r="375" spans="1:4" ht="27.75" customHeight="1">
      <c r="A375" s="49"/>
      <c r="B375" s="49"/>
      <c r="C375" s="49"/>
      <c r="D375" s="54"/>
    </row>
    <row r="376" spans="1:4" ht="27.75" customHeight="1">
      <c r="A376" s="49"/>
      <c r="B376" s="49"/>
      <c r="C376" s="49"/>
      <c r="D376" s="54"/>
    </row>
    <row r="377" spans="1:4" ht="27.75" customHeight="1">
      <c r="A377" s="49"/>
      <c r="B377" s="49"/>
      <c r="C377" s="49"/>
      <c r="D377" s="54"/>
    </row>
    <row r="378" spans="1:4" ht="27.75" customHeight="1">
      <c r="A378" s="49"/>
      <c r="B378" s="49"/>
      <c r="C378" s="49"/>
      <c r="D378" s="54"/>
    </row>
    <row r="379" spans="1:4" ht="27.75" customHeight="1">
      <c r="A379" s="49"/>
      <c r="B379" s="49"/>
      <c r="C379" s="49"/>
      <c r="D379" s="54"/>
    </row>
    <row r="380" spans="1:4" ht="27.75" customHeight="1">
      <c r="A380" s="49"/>
      <c r="B380" s="49"/>
      <c r="C380" s="49"/>
      <c r="D380" s="54"/>
    </row>
    <row r="381" spans="1:4" ht="27.75" customHeight="1">
      <c r="A381" s="49"/>
      <c r="B381" s="49"/>
      <c r="C381" s="49"/>
      <c r="D381" s="54"/>
    </row>
    <row r="382" spans="1:4" ht="27.75" customHeight="1">
      <c r="A382" s="49"/>
      <c r="B382" s="49"/>
      <c r="C382" s="49"/>
      <c r="D382" s="54"/>
    </row>
    <row r="383" spans="1:4" ht="27.75" customHeight="1">
      <c r="A383" s="49"/>
      <c r="B383" s="49"/>
      <c r="C383" s="49"/>
      <c r="D383" s="54"/>
    </row>
    <row r="384" spans="1:4" ht="27.75" customHeight="1">
      <c r="A384" s="49"/>
      <c r="B384" s="49"/>
      <c r="C384" s="49"/>
      <c r="D384" s="54"/>
    </row>
    <row r="385" spans="1:4" ht="27.75" customHeight="1">
      <c r="A385" s="49"/>
      <c r="B385" s="49"/>
      <c r="C385" s="49"/>
      <c r="D385" s="54"/>
    </row>
    <row r="386" spans="1:4" ht="27.75" customHeight="1">
      <c r="A386" s="49"/>
      <c r="B386" s="49"/>
      <c r="C386" s="49"/>
      <c r="D386" s="54"/>
    </row>
    <row r="387" spans="1:4" ht="27.75" customHeight="1">
      <c r="A387" s="49"/>
      <c r="B387" s="49"/>
      <c r="C387" s="49"/>
      <c r="D387" s="54"/>
    </row>
    <row r="388" spans="1:4" ht="27.75" customHeight="1">
      <c r="A388" s="49"/>
      <c r="B388" s="49"/>
      <c r="C388" s="49"/>
      <c r="D388" s="54"/>
    </row>
    <row r="389" spans="1:4" ht="27.75" customHeight="1">
      <c r="A389" s="49"/>
      <c r="B389" s="49"/>
      <c r="C389" s="49"/>
      <c r="D389" s="54"/>
    </row>
    <row r="390" spans="1:4" ht="27.75" customHeight="1">
      <c r="A390" s="49"/>
      <c r="B390" s="49"/>
      <c r="C390" s="49"/>
      <c r="D390" s="54"/>
    </row>
    <row r="391" spans="1:4" ht="27.75" customHeight="1">
      <c r="A391" s="49"/>
      <c r="B391" s="49"/>
      <c r="C391" s="49"/>
      <c r="D391" s="54"/>
    </row>
    <row r="392" spans="1:4" ht="27.75" customHeight="1">
      <c r="A392" s="49"/>
      <c r="B392" s="49"/>
      <c r="C392" s="49"/>
      <c r="D392" s="54"/>
    </row>
    <row r="393" spans="1:4" ht="27.75" customHeight="1">
      <c r="A393" s="49"/>
      <c r="B393" s="49"/>
      <c r="C393" s="49"/>
      <c r="D393" s="54"/>
    </row>
    <row r="394" spans="1:4" ht="27.75" customHeight="1">
      <c r="A394" s="49"/>
      <c r="B394" s="49"/>
      <c r="C394" s="49"/>
      <c r="D394" s="54"/>
    </row>
    <row r="395" spans="1:4" ht="27.75" customHeight="1">
      <c r="A395" s="49"/>
      <c r="B395" s="49"/>
      <c r="C395" s="49"/>
      <c r="D395" s="54"/>
    </row>
    <row r="396" spans="1:4" ht="27.75" customHeight="1">
      <c r="A396" s="49"/>
      <c r="B396" s="49"/>
      <c r="C396" s="49"/>
      <c r="D396" s="54"/>
    </row>
    <row r="397" spans="1:4" ht="27.75" customHeight="1">
      <c r="A397" s="49"/>
      <c r="B397" s="49"/>
      <c r="C397" s="49"/>
      <c r="D397" s="54"/>
    </row>
    <row r="398" spans="1:4" ht="27.75" customHeight="1">
      <c r="A398" s="49"/>
      <c r="B398" s="49"/>
      <c r="C398" s="49"/>
      <c r="D398" s="54"/>
    </row>
    <row r="399" spans="1:4" ht="27.75" customHeight="1">
      <c r="A399" s="49"/>
      <c r="B399" s="49"/>
      <c r="C399" s="49"/>
      <c r="D399" s="54"/>
    </row>
    <row r="400" spans="1:4" ht="27.75" customHeight="1">
      <c r="A400" s="49"/>
      <c r="B400" s="49"/>
      <c r="C400" s="49"/>
      <c r="D400" s="54"/>
    </row>
    <row r="401" spans="1:4" ht="27.75" customHeight="1">
      <c r="A401" s="49"/>
      <c r="B401" s="49"/>
      <c r="C401" s="49"/>
      <c r="D401" s="54"/>
    </row>
    <row r="402" spans="1:4" ht="27.75" customHeight="1">
      <c r="A402" s="49"/>
      <c r="B402" s="49"/>
      <c r="C402" s="49"/>
      <c r="D402" s="54"/>
    </row>
    <row r="403" spans="1:4" ht="27.75" customHeight="1">
      <c r="A403" s="49"/>
      <c r="B403" s="49"/>
      <c r="C403" s="49"/>
      <c r="D403" s="54"/>
    </row>
    <row r="404" spans="1:4" ht="27.75" customHeight="1">
      <c r="A404" s="49"/>
      <c r="B404" s="49"/>
      <c r="C404" s="49"/>
      <c r="D404" s="54"/>
    </row>
    <row r="405" spans="1:4" ht="27.75" customHeight="1">
      <c r="A405" s="49"/>
      <c r="B405" s="49"/>
      <c r="C405" s="49"/>
      <c r="D405" s="54"/>
    </row>
    <row r="406" spans="1:4" ht="27.75" customHeight="1">
      <c r="A406" s="49"/>
      <c r="B406" s="49"/>
      <c r="C406" s="49"/>
      <c r="D406" s="54"/>
    </row>
    <row r="407" spans="1:4" ht="27.75" customHeight="1">
      <c r="A407" s="49"/>
      <c r="B407" s="49"/>
      <c r="C407" s="49"/>
      <c r="D407" s="54"/>
    </row>
    <row r="408" spans="1:4" ht="27.75" customHeight="1">
      <c r="A408" s="49"/>
      <c r="B408" s="49"/>
      <c r="C408" s="49"/>
      <c r="D408" s="54"/>
    </row>
    <row r="409" spans="1:4" ht="27.75" customHeight="1">
      <c r="A409" s="49"/>
      <c r="B409" s="49"/>
      <c r="C409" s="49"/>
      <c r="D409" s="54"/>
    </row>
    <row r="410" spans="1:4" ht="27.75" customHeight="1">
      <c r="A410" s="49"/>
      <c r="B410" s="49"/>
      <c r="C410" s="49"/>
      <c r="D410" s="54"/>
    </row>
    <row r="411" spans="1:4" ht="27.75" customHeight="1">
      <c r="A411" s="49"/>
      <c r="B411" s="49"/>
      <c r="C411" s="49"/>
      <c r="D411" s="54"/>
    </row>
    <row r="412" spans="1:4" ht="27.75" customHeight="1">
      <c r="A412" s="49"/>
      <c r="B412" s="49"/>
      <c r="C412" s="49"/>
      <c r="D412" s="54"/>
    </row>
    <row r="413" spans="1:4" ht="27.75" customHeight="1">
      <c r="A413" s="49"/>
      <c r="B413" s="49"/>
      <c r="C413" s="49"/>
      <c r="D413" s="54"/>
    </row>
    <row r="414" spans="1:4" ht="27.75" customHeight="1">
      <c r="A414" s="49"/>
      <c r="B414" s="49"/>
      <c r="C414" s="49"/>
      <c r="D414" s="54"/>
    </row>
    <row r="415" spans="1:4" ht="27.75" customHeight="1">
      <c r="A415" s="49"/>
      <c r="B415" s="49"/>
      <c r="C415" s="49"/>
      <c r="D415" s="54"/>
    </row>
    <row r="416" spans="1:4" ht="27.75" customHeight="1">
      <c r="A416" s="49"/>
      <c r="B416" s="49"/>
      <c r="C416" s="49"/>
      <c r="D416" s="54"/>
    </row>
    <row r="417" spans="1:4" ht="27.75" customHeight="1">
      <c r="A417" s="49"/>
      <c r="B417" s="49"/>
      <c r="C417" s="49"/>
      <c r="D417" s="54"/>
    </row>
    <row r="418" spans="1:4" ht="27.75" customHeight="1">
      <c r="A418" s="49"/>
      <c r="B418" s="49"/>
      <c r="C418" s="49"/>
      <c r="D418" s="54"/>
    </row>
    <row r="419" spans="1:4" ht="27.75" customHeight="1">
      <c r="A419" s="49"/>
      <c r="B419" s="49"/>
      <c r="C419" s="49"/>
      <c r="D419" s="54"/>
    </row>
    <row r="420" spans="1:4" ht="27.75" customHeight="1">
      <c r="A420" s="49"/>
      <c r="B420" s="49"/>
      <c r="C420" s="49"/>
      <c r="D420" s="54"/>
    </row>
    <row r="421" spans="1:4" ht="27.75" customHeight="1">
      <c r="A421" s="49"/>
      <c r="B421" s="49"/>
      <c r="C421" s="49"/>
      <c r="D421" s="54"/>
    </row>
    <row r="422" spans="1:4" ht="27.75" customHeight="1">
      <c r="A422" s="49"/>
      <c r="B422" s="49"/>
      <c r="C422" s="49"/>
      <c r="D422" s="54"/>
    </row>
    <row r="423" spans="1:4" ht="27.75" customHeight="1">
      <c r="A423" s="49"/>
      <c r="B423" s="49"/>
      <c r="C423" s="49"/>
      <c r="D423" s="54"/>
    </row>
    <row r="424" spans="1:4" ht="27.75" customHeight="1">
      <c r="A424" s="49"/>
      <c r="B424" s="49"/>
      <c r="C424" s="49"/>
      <c r="D424" s="54"/>
    </row>
    <row r="425" spans="1:4" ht="27.75" customHeight="1">
      <c r="A425" s="49"/>
      <c r="B425" s="49"/>
      <c r="C425" s="49"/>
      <c r="D425" s="54"/>
    </row>
    <row r="426" spans="1:4" ht="27.75" customHeight="1">
      <c r="A426" s="49"/>
      <c r="B426" s="49"/>
      <c r="C426" s="49"/>
      <c r="D426" s="54"/>
    </row>
    <row r="427" spans="1:4" ht="27.75" customHeight="1">
      <c r="A427" s="49"/>
      <c r="B427" s="49"/>
      <c r="C427" s="49"/>
      <c r="D427" s="54"/>
    </row>
    <row r="428" spans="1:4" ht="27.75" customHeight="1">
      <c r="A428" s="49"/>
      <c r="B428" s="49"/>
      <c r="C428" s="49"/>
      <c r="D428" s="54"/>
    </row>
    <row r="429" spans="1:4" ht="27.75" customHeight="1">
      <c r="A429" s="49"/>
      <c r="B429" s="49"/>
      <c r="C429" s="49"/>
      <c r="D429" s="54"/>
    </row>
    <row r="430" spans="1:4" ht="27.75" customHeight="1">
      <c r="A430" s="49"/>
      <c r="B430" s="49"/>
      <c r="C430" s="49"/>
      <c r="D430" s="54"/>
    </row>
    <row r="431" spans="1:4" ht="27.75" customHeight="1">
      <c r="A431" s="49"/>
      <c r="B431" s="49"/>
      <c r="C431" s="49"/>
      <c r="D431" s="54"/>
    </row>
    <row r="432" spans="1:4" ht="27.75" customHeight="1">
      <c r="A432" s="49"/>
      <c r="B432" s="49"/>
      <c r="C432" s="49"/>
      <c r="D432" s="54"/>
    </row>
    <row r="433" spans="1:4" ht="27.75" customHeight="1">
      <c r="A433" s="49"/>
      <c r="B433" s="49"/>
      <c r="C433" s="49"/>
      <c r="D433" s="54"/>
    </row>
    <row r="434" spans="1:4" ht="27.75" customHeight="1">
      <c r="A434" s="49"/>
      <c r="B434" s="49"/>
      <c r="C434" s="49"/>
      <c r="D434" s="54"/>
    </row>
    <row r="435" spans="1:4" ht="27.75" customHeight="1">
      <c r="A435" s="49"/>
      <c r="B435" s="49"/>
      <c r="C435" s="49"/>
      <c r="D435" s="54"/>
    </row>
    <row r="436" spans="1:4" ht="27.75" customHeight="1">
      <c r="A436" s="49"/>
      <c r="B436" s="49"/>
      <c r="C436" s="49"/>
      <c r="D436" s="54"/>
    </row>
    <row r="437" spans="1:4" ht="27.75" customHeight="1">
      <c r="A437" s="49"/>
      <c r="B437" s="49"/>
      <c r="C437" s="49"/>
      <c r="D437" s="54"/>
    </row>
    <row r="438" spans="1:4" ht="27.75" customHeight="1">
      <c r="A438" s="49"/>
      <c r="B438" s="49"/>
      <c r="C438" s="49"/>
      <c r="D438" s="54"/>
    </row>
    <row r="439" spans="1:4" ht="27.75" customHeight="1">
      <c r="A439" s="49"/>
      <c r="B439" s="49"/>
      <c r="C439" s="49"/>
      <c r="D439" s="54"/>
    </row>
    <row r="440" spans="1:4" ht="27.75" customHeight="1">
      <c r="A440" s="49"/>
      <c r="B440" s="49"/>
      <c r="C440" s="49"/>
      <c r="D440" s="54"/>
    </row>
    <row r="441" spans="1:4" ht="27.75" customHeight="1">
      <c r="A441" s="49"/>
      <c r="B441" s="49"/>
      <c r="C441" s="49"/>
      <c r="D441" s="54"/>
    </row>
    <row r="442" spans="1:4" ht="27.75" customHeight="1">
      <c r="A442" s="49"/>
      <c r="B442" s="49"/>
      <c r="C442" s="49"/>
      <c r="D442" s="54"/>
    </row>
    <row r="443" spans="1:4" ht="27.75" customHeight="1">
      <c r="A443" s="49"/>
      <c r="B443" s="49"/>
      <c r="C443" s="49"/>
      <c r="D443" s="54"/>
    </row>
    <row r="444" spans="1:4" ht="27.75" customHeight="1">
      <c r="A444" s="49"/>
      <c r="B444" s="49"/>
      <c r="C444" s="49"/>
      <c r="D444" s="54"/>
    </row>
    <row r="445" spans="1:4" ht="27.75" customHeight="1">
      <c r="A445" s="49"/>
      <c r="B445" s="49"/>
      <c r="C445" s="49"/>
      <c r="D445" s="54"/>
    </row>
    <row r="446" spans="1:4" ht="27.75" customHeight="1">
      <c r="A446" s="49"/>
      <c r="B446" s="49"/>
      <c r="C446" s="49"/>
      <c r="D446" s="54"/>
    </row>
    <row r="447" spans="1:4" ht="27.75" customHeight="1">
      <c r="A447" s="49"/>
      <c r="B447" s="49"/>
      <c r="C447" s="49"/>
      <c r="D447" s="54"/>
    </row>
    <row r="448" spans="1:4" ht="27.75" customHeight="1">
      <c r="A448" s="49"/>
      <c r="B448" s="49"/>
      <c r="C448" s="49"/>
      <c r="D448" s="54"/>
    </row>
    <row r="449" spans="1:4" ht="27.75" customHeight="1">
      <c r="A449" s="49"/>
      <c r="B449" s="49"/>
      <c r="C449" s="49"/>
      <c r="D449" s="54"/>
    </row>
    <row r="450" spans="1:4" ht="27.75" customHeight="1">
      <c r="A450" s="49"/>
      <c r="B450" s="49"/>
      <c r="C450" s="49"/>
      <c r="D450" s="54"/>
    </row>
    <row r="451" spans="1:4" ht="27.75" customHeight="1">
      <c r="A451" s="49"/>
      <c r="B451" s="49"/>
      <c r="C451" s="49"/>
      <c r="D451" s="54"/>
    </row>
    <row r="452" spans="1:4" ht="27.75" customHeight="1">
      <c r="A452" s="49"/>
      <c r="B452" s="49"/>
      <c r="C452" s="49"/>
      <c r="D452" s="54"/>
    </row>
    <row r="453" spans="1:4" ht="27.75" customHeight="1">
      <c r="A453" s="49"/>
      <c r="B453" s="49"/>
      <c r="C453" s="49"/>
      <c r="D453" s="54"/>
    </row>
    <row r="454" spans="1:4" ht="27.75" customHeight="1">
      <c r="A454" s="49"/>
      <c r="B454" s="49"/>
      <c r="C454" s="49"/>
      <c r="D454" s="54"/>
    </row>
    <row r="455" spans="1:4" ht="27.75" customHeight="1">
      <c r="A455" s="49"/>
      <c r="B455" s="49"/>
      <c r="C455" s="49"/>
      <c r="D455" s="54"/>
    </row>
    <row r="456" spans="1:4" ht="27.75" customHeight="1">
      <c r="A456" s="49"/>
      <c r="B456" s="49"/>
      <c r="C456" s="49"/>
      <c r="D456" s="54"/>
    </row>
    <row r="457" spans="1:4" ht="27.75" customHeight="1">
      <c r="A457" s="49"/>
      <c r="B457" s="49"/>
      <c r="C457" s="49"/>
      <c r="D457" s="54"/>
    </row>
    <row r="458" spans="1:4" ht="27.75" customHeight="1">
      <c r="A458" s="49"/>
      <c r="B458" s="49"/>
      <c r="C458" s="49"/>
      <c r="D458" s="54"/>
    </row>
    <row r="459" spans="1:4" ht="27.75" customHeight="1">
      <c r="A459" s="49"/>
      <c r="B459" s="49"/>
      <c r="C459" s="49"/>
      <c r="D459" s="54"/>
    </row>
    <row r="460" spans="1:4" ht="27.75" customHeight="1">
      <c r="A460" s="49"/>
      <c r="B460" s="49"/>
      <c r="C460" s="49"/>
      <c r="D460" s="54"/>
    </row>
    <row r="461" spans="1:4" ht="27.75" customHeight="1">
      <c r="A461" s="49"/>
      <c r="B461" s="49"/>
      <c r="C461" s="49"/>
      <c r="D461" s="54"/>
    </row>
    <row r="462" spans="1:4" ht="27.75" customHeight="1">
      <c r="A462" s="49"/>
      <c r="B462" s="49"/>
      <c r="C462" s="49"/>
      <c r="D462" s="54"/>
    </row>
    <row r="463" spans="1:4" ht="27.75" customHeight="1">
      <c r="A463" s="49"/>
      <c r="B463" s="49"/>
      <c r="C463" s="49"/>
      <c r="D463" s="54"/>
    </row>
    <row r="464" spans="1:4" ht="27.75" customHeight="1">
      <c r="A464" s="49"/>
      <c r="B464" s="49"/>
      <c r="C464" s="49"/>
      <c r="D464" s="54"/>
    </row>
    <row r="465" spans="1:4" ht="27.75" customHeight="1">
      <c r="A465" s="49"/>
      <c r="B465" s="49"/>
      <c r="C465" s="49"/>
      <c r="D465" s="54"/>
    </row>
    <row r="466" spans="1:4" ht="27.75" customHeight="1">
      <c r="A466" s="49"/>
      <c r="B466" s="49"/>
      <c r="C466" s="49"/>
      <c r="D466" s="54"/>
    </row>
    <row r="467" spans="1:4" ht="27.75" customHeight="1">
      <c r="A467" s="49"/>
      <c r="B467" s="49"/>
      <c r="C467" s="49"/>
      <c r="D467" s="54"/>
    </row>
    <row r="468" spans="1:4" ht="27.75" customHeight="1">
      <c r="A468" s="49"/>
      <c r="B468" s="49"/>
      <c r="C468" s="49"/>
      <c r="D468" s="54"/>
    </row>
    <row r="469" spans="1:4" ht="27.75" customHeight="1">
      <c r="A469" s="49"/>
      <c r="B469" s="49"/>
      <c r="C469" s="49"/>
      <c r="D469" s="54"/>
    </row>
    <row r="470" spans="1:4" ht="27.75" customHeight="1">
      <c r="A470" s="49"/>
      <c r="B470" s="49"/>
      <c r="C470" s="49"/>
      <c r="D470" s="54"/>
    </row>
    <row r="471" spans="1:4" ht="27.75" customHeight="1">
      <c r="A471" s="49"/>
      <c r="B471" s="49"/>
      <c r="C471" s="49"/>
      <c r="D471" s="54"/>
    </row>
    <row r="472" spans="1:4" ht="27.75" customHeight="1">
      <c r="A472" s="49"/>
      <c r="B472" s="49"/>
      <c r="C472" s="49"/>
      <c r="D472" s="54"/>
    </row>
    <row r="473" spans="1:4" ht="27.75" customHeight="1">
      <c r="A473" s="49"/>
      <c r="B473" s="49"/>
      <c r="C473" s="49"/>
      <c r="D473" s="54"/>
    </row>
    <row r="474" spans="1:4" ht="27.75" customHeight="1">
      <c r="A474" s="49"/>
      <c r="B474" s="49"/>
      <c r="C474" s="49"/>
      <c r="D474" s="54"/>
    </row>
    <row r="475" spans="1:4" ht="27.75" customHeight="1">
      <c r="A475" s="49"/>
      <c r="B475" s="49"/>
      <c r="C475" s="49"/>
      <c r="D475" s="54"/>
    </row>
    <row r="476" spans="1:4" ht="27.75" customHeight="1">
      <c r="A476" s="49"/>
      <c r="B476" s="49"/>
      <c r="C476" s="49"/>
      <c r="D476" s="54"/>
    </row>
    <row r="477" spans="1:4" ht="27.75" customHeight="1">
      <c r="A477" s="49"/>
      <c r="B477" s="49"/>
      <c r="C477" s="49"/>
      <c r="D477" s="54"/>
    </row>
    <row r="478" spans="1:4" ht="27.75" customHeight="1">
      <c r="A478" s="49"/>
      <c r="B478" s="49"/>
      <c r="C478" s="49"/>
      <c r="D478" s="54"/>
    </row>
    <row r="479" spans="1:4" ht="27.75" customHeight="1">
      <c r="A479" s="49"/>
      <c r="B479" s="49"/>
      <c r="C479" s="49"/>
      <c r="D479" s="54"/>
    </row>
    <row r="480" spans="1:4" ht="27.75" customHeight="1">
      <c r="A480" s="49"/>
      <c r="B480" s="49"/>
      <c r="C480" s="49"/>
      <c r="D480" s="54"/>
    </row>
    <row r="481" spans="1:4" ht="27.75" customHeight="1">
      <c r="A481" s="49"/>
      <c r="B481" s="49"/>
      <c r="C481" s="49"/>
      <c r="D481" s="54"/>
    </row>
    <row r="482" spans="1:4" ht="27.75" customHeight="1">
      <c r="A482" s="49"/>
      <c r="B482" s="49"/>
      <c r="C482" s="49"/>
      <c r="D482" s="54"/>
    </row>
    <row r="483" spans="1:4" ht="27.75" customHeight="1">
      <c r="A483" s="49"/>
      <c r="B483" s="49"/>
      <c r="C483" s="49"/>
      <c r="D483" s="54"/>
    </row>
    <row r="484" spans="1:4" ht="27.75" customHeight="1">
      <c r="A484" s="49"/>
      <c r="B484" s="49"/>
      <c r="C484" s="49"/>
      <c r="D484" s="54"/>
    </row>
    <row r="485" spans="1:4" ht="27.75" customHeight="1">
      <c r="A485" s="49"/>
      <c r="B485" s="49"/>
      <c r="C485" s="49"/>
      <c r="D485" s="54"/>
    </row>
    <row r="486" spans="1:4" ht="27.75" customHeight="1">
      <c r="A486" s="49"/>
      <c r="B486" s="49"/>
      <c r="C486" s="49"/>
      <c r="D486" s="54"/>
    </row>
    <row r="487" spans="1:4" ht="27.75" customHeight="1">
      <c r="A487" s="49"/>
      <c r="B487" s="49"/>
      <c r="C487" s="49"/>
      <c r="D487" s="54"/>
    </row>
    <row r="488" spans="1:4" ht="27.75" customHeight="1">
      <c r="A488" s="49"/>
      <c r="B488" s="49"/>
      <c r="C488" s="49"/>
      <c r="D488" s="54"/>
    </row>
    <row r="489" spans="1:4" ht="27.75" customHeight="1">
      <c r="A489" s="49"/>
      <c r="B489" s="49"/>
      <c r="C489" s="49"/>
      <c r="D489" s="54"/>
    </row>
    <row r="490" spans="1:4" ht="27.75" customHeight="1">
      <c r="A490" s="49"/>
      <c r="B490" s="49"/>
      <c r="C490" s="49"/>
      <c r="D490" s="54"/>
    </row>
    <row r="491" spans="1:4" ht="27.75" customHeight="1">
      <c r="A491" s="49"/>
      <c r="B491" s="49"/>
      <c r="C491" s="49"/>
      <c r="D491" s="54"/>
    </row>
    <row r="492" spans="1:4" ht="27.75" customHeight="1">
      <c r="A492" s="49"/>
      <c r="B492" s="49"/>
      <c r="C492" s="49"/>
      <c r="D492" s="54"/>
    </row>
    <row r="493" spans="1:4" ht="27.75" customHeight="1">
      <c r="A493" s="49"/>
      <c r="B493" s="49"/>
      <c r="C493" s="49"/>
      <c r="D493" s="54"/>
    </row>
    <row r="494" spans="1:4" ht="27.75" customHeight="1">
      <c r="A494" s="49"/>
      <c r="B494" s="49"/>
      <c r="C494" s="49"/>
      <c r="D494" s="54"/>
    </row>
    <row r="495" spans="1:4" ht="27.75" customHeight="1">
      <c r="A495" s="49"/>
      <c r="B495" s="49"/>
      <c r="C495" s="49"/>
      <c r="D495" s="54"/>
    </row>
    <row r="496" spans="1:4" ht="27.75" customHeight="1">
      <c r="A496" s="49"/>
      <c r="B496" s="49"/>
      <c r="C496" s="49"/>
      <c r="D496" s="54"/>
    </row>
    <row r="497" spans="1:4" ht="27.75" customHeight="1">
      <c r="A497" s="49"/>
      <c r="B497" s="49"/>
      <c r="C497" s="49"/>
      <c r="D497" s="54"/>
    </row>
    <row r="498" spans="1:4" ht="27.75" customHeight="1">
      <c r="A498" s="49"/>
      <c r="B498" s="49"/>
      <c r="C498" s="49"/>
      <c r="D498" s="54"/>
    </row>
    <row r="499" spans="1:4" ht="27.75" customHeight="1">
      <c r="A499" s="49"/>
      <c r="B499" s="49"/>
      <c r="C499" s="49"/>
      <c r="D499" s="54"/>
    </row>
    <row r="500" spans="1:4" ht="27.75" customHeight="1">
      <c r="A500" s="49"/>
      <c r="B500" s="49"/>
      <c r="C500" s="49"/>
      <c r="D500" s="54"/>
    </row>
    <row r="501" spans="1:4" ht="27.75" customHeight="1">
      <c r="A501" s="49"/>
      <c r="B501" s="49"/>
      <c r="C501" s="49"/>
      <c r="D501" s="54"/>
    </row>
    <row r="502" spans="1:4" ht="27.75" customHeight="1">
      <c r="A502" s="49"/>
      <c r="B502" s="49"/>
      <c r="C502" s="49"/>
      <c r="D502" s="54"/>
    </row>
    <row r="503" spans="1:4" ht="27.75" customHeight="1">
      <c r="A503" s="49"/>
      <c r="B503" s="49"/>
      <c r="C503" s="49"/>
      <c r="D503" s="54"/>
    </row>
    <row r="504" spans="1:4" ht="27.75" customHeight="1">
      <c r="A504" s="49"/>
      <c r="B504" s="49"/>
      <c r="C504" s="49"/>
      <c r="D504" s="54"/>
    </row>
    <row r="505" spans="1:4" ht="27.75" customHeight="1">
      <c r="A505" s="49"/>
      <c r="B505" s="49"/>
      <c r="C505" s="49"/>
      <c r="D505" s="54"/>
    </row>
    <row r="506" spans="1:4" ht="27.75" customHeight="1">
      <c r="A506" s="49"/>
      <c r="B506" s="49"/>
      <c r="C506" s="49"/>
      <c r="D506" s="54"/>
    </row>
    <row r="507" spans="1:4" ht="27.75" customHeight="1">
      <c r="A507" s="49"/>
      <c r="B507" s="49"/>
      <c r="C507" s="49"/>
      <c r="D507" s="54"/>
    </row>
    <row r="508" spans="1:4" ht="27.75" customHeight="1">
      <c r="A508" s="49"/>
      <c r="B508" s="49"/>
      <c r="C508" s="49"/>
      <c r="D508" s="54"/>
    </row>
    <row r="509" spans="1:4" ht="27.75" customHeight="1">
      <c r="A509" s="49"/>
      <c r="B509" s="49"/>
      <c r="C509" s="49"/>
      <c r="D509" s="54"/>
    </row>
    <row r="510" spans="1:4" ht="27.75" customHeight="1">
      <c r="A510" s="49"/>
      <c r="B510" s="49"/>
      <c r="C510" s="49"/>
      <c r="D510" s="54"/>
    </row>
    <row r="511" spans="1:4" ht="27.75" customHeight="1">
      <c r="A511" s="49"/>
      <c r="B511" s="49"/>
      <c r="C511" s="49"/>
      <c r="D511" s="54"/>
    </row>
    <row r="512" spans="1:4" ht="27.75" customHeight="1">
      <c r="A512" s="49"/>
      <c r="B512" s="49"/>
      <c r="C512" s="49"/>
      <c r="D512" s="54"/>
    </row>
    <row r="513" spans="1:4" ht="27.75" customHeight="1">
      <c r="A513" s="49"/>
      <c r="B513" s="49"/>
      <c r="C513" s="49"/>
      <c r="D513" s="54"/>
    </row>
    <row r="514" spans="1:4" ht="27.75" customHeight="1">
      <c r="A514" s="49"/>
      <c r="B514" s="49"/>
      <c r="C514" s="49"/>
      <c r="D514" s="54"/>
    </row>
    <row r="515" spans="1:4" ht="27.75" customHeight="1">
      <c r="A515" s="49"/>
      <c r="B515" s="49"/>
      <c r="C515" s="49"/>
      <c r="D515" s="54"/>
    </row>
    <row r="516" spans="1:4" ht="27.75" customHeight="1">
      <c r="A516" s="49"/>
      <c r="B516" s="49"/>
      <c r="C516" s="49"/>
      <c r="D516" s="54"/>
    </row>
    <row r="517" spans="1:4" ht="27.75" customHeight="1">
      <c r="A517" s="49"/>
      <c r="B517" s="49"/>
      <c r="C517" s="49"/>
      <c r="D517" s="54"/>
    </row>
    <row r="518" spans="1:4" ht="27.75" customHeight="1">
      <c r="A518" s="49"/>
      <c r="B518" s="49"/>
      <c r="C518" s="49"/>
      <c r="D518" s="54"/>
    </row>
    <row r="519" spans="1:4" ht="27.75" customHeight="1">
      <c r="A519" s="49"/>
      <c r="B519" s="49"/>
      <c r="C519" s="49"/>
      <c r="D519" s="54"/>
    </row>
    <row r="520" spans="1:4" ht="27.75" customHeight="1">
      <c r="A520" s="49"/>
      <c r="B520" s="49"/>
      <c r="C520" s="49"/>
      <c r="D520" s="54"/>
    </row>
    <row r="521" spans="1:4" ht="27.75" customHeight="1">
      <c r="A521" s="49"/>
      <c r="B521" s="49"/>
      <c r="C521" s="49"/>
      <c r="D521" s="54"/>
    </row>
    <row r="522" spans="1:4" ht="27.75" customHeight="1">
      <c r="A522" s="49"/>
      <c r="B522" s="49"/>
      <c r="C522" s="49"/>
      <c r="D522" s="54"/>
    </row>
    <row r="523" spans="1:4" ht="27.75" customHeight="1">
      <c r="A523" s="49"/>
      <c r="B523" s="49"/>
      <c r="C523" s="49"/>
      <c r="D523" s="54"/>
    </row>
    <row r="524" spans="1:4" ht="27.75" customHeight="1">
      <c r="A524" s="49"/>
      <c r="B524" s="49"/>
      <c r="C524" s="49"/>
      <c r="D524" s="54"/>
    </row>
    <row r="525" spans="1:4" ht="27.75" customHeight="1">
      <c r="A525" s="49"/>
      <c r="B525" s="49"/>
      <c r="C525" s="49"/>
      <c r="D525" s="54"/>
    </row>
    <row r="526" spans="1:4" ht="27.75" customHeight="1">
      <c r="A526" s="49"/>
      <c r="B526" s="49"/>
      <c r="C526" s="49"/>
      <c r="D526" s="54"/>
    </row>
    <row r="527" spans="1:4" ht="27.75" customHeight="1">
      <c r="A527" s="49"/>
      <c r="B527" s="49"/>
      <c r="C527" s="49"/>
      <c r="D527" s="54"/>
    </row>
    <row r="528" spans="1:4" ht="27.75" customHeight="1">
      <c r="A528" s="49"/>
      <c r="B528" s="49"/>
      <c r="C528" s="49"/>
      <c r="D528" s="54"/>
    </row>
    <row r="529" spans="1:4" ht="27.75" customHeight="1">
      <c r="A529" s="49"/>
      <c r="B529" s="49"/>
      <c r="C529" s="49"/>
      <c r="D529" s="54"/>
    </row>
    <row r="530" spans="1:4" ht="27.75" customHeight="1">
      <c r="A530" s="49"/>
      <c r="B530" s="49"/>
      <c r="C530" s="49"/>
      <c r="D530" s="54"/>
    </row>
    <row r="531" spans="1:4" ht="27.75" customHeight="1">
      <c r="A531" s="49"/>
      <c r="B531" s="49"/>
      <c r="C531" s="49"/>
      <c r="D531" s="54"/>
    </row>
    <row r="532" spans="1:4" ht="27.75" customHeight="1">
      <c r="A532" s="49"/>
      <c r="B532" s="49"/>
      <c r="C532" s="49"/>
      <c r="D532" s="54"/>
    </row>
    <row r="533" spans="1:4" ht="27.75" customHeight="1">
      <c r="A533" s="49"/>
      <c r="B533" s="49"/>
      <c r="C533" s="49"/>
      <c r="D533" s="54"/>
    </row>
    <row r="534" spans="1:4" ht="27.75" customHeight="1">
      <c r="A534" s="49"/>
      <c r="B534" s="49"/>
      <c r="C534" s="49"/>
      <c r="D534" s="54"/>
    </row>
    <row r="535" spans="1:4" ht="27.75" customHeight="1">
      <c r="A535" s="49"/>
      <c r="B535" s="49"/>
      <c r="C535" s="49"/>
      <c r="D535" s="54"/>
    </row>
    <row r="536" spans="1:4" ht="27.75" customHeight="1">
      <c r="A536" s="49"/>
      <c r="B536" s="49"/>
      <c r="C536" s="49"/>
      <c r="D536" s="54"/>
    </row>
    <row r="537" spans="1:4" ht="27.75" customHeight="1">
      <c r="A537" s="49"/>
      <c r="B537" s="49"/>
      <c r="C537" s="49"/>
      <c r="D537" s="54"/>
    </row>
    <row r="538" spans="1:4" ht="27.75" customHeight="1">
      <c r="A538" s="49"/>
      <c r="B538" s="49"/>
      <c r="C538" s="49"/>
      <c r="D538" s="54"/>
    </row>
    <row r="539" spans="1:4" ht="27.75" customHeight="1">
      <c r="A539" s="49"/>
      <c r="B539" s="49"/>
      <c r="C539" s="49"/>
      <c r="D539" s="54"/>
    </row>
    <row r="540" spans="1:4" ht="27.75" customHeight="1">
      <c r="A540" s="49"/>
      <c r="B540" s="49"/>
      <c r="C540" s="49"/>
      <c r="D540" s="54"/>
    </row>
    <row r="541" spans="1:4" ht="27.75" customHeight="1">
      <c r="A541" s="49"/>
      <c r="B541" s="49"/>
      <c r="C541" s="49"/>
      <c r="D541" s="54"/>
    </row>
    <row r="542" spans="1:4" ht="27.75" customHeight="1">
      <c r="A542" s="49"/>
      <c r="B542" s="49"/>
      <c r="C542" s="49"/>
      <c r="D542" s="54"/>
    </row>
    <row r="543" spans="1:4" ht="27.75" customHeight="1">
      <c r="A543" s="49"/>
      <c r="B543" s="49"/>
      <c r="C543" s="49"/>
      <c r="D543" s="54"/>
    </row>
    <row r="544" spans="1:4" ht="27.75" customHeight="1">
      <c r="A544" s="49"/>
      <c r="B544" s="49"/>
      <c r="C544" s="49"/>
      <c r="D544" s="54"/>
    </row>
    <row r="545" spans="1:4" ht="27.75" customHeight="1">
      <c r="A545" s="49"/>
      <c r="B545" s="49"/>
      <c r="C545" s="49"/>
      <c r="D545" s="54"/>
    </row>
    <row r="546" spans="1:4" ht="27.75" customHeight="1">
      <c r="A546" s="49"/>
      <c r="B546" s="49"/>
      <c r="C546" s="49"/>
      <c r="D546" s="54"/>
    </row>
    <row r="547" spans="1:4" ht="27.75" customHeight="1">
      <c r="A547" s="49"/>
      <c r="B547" s="49"/>
      <c r="C547" s="49"/>
      <c r="D547" s="54"/>
    </row>
    <row r="548" spans="1:4" ht="27.75" customHeight="1">
      <c r="A548" s="49"/>
      <c r="B548" s="49"/>
      <c r="C548" s="49"/>
      <c r="D548" s="54"/>
    </row>
    <row r="549" spans="1:4" ht="27.75" customHeight="1">
      <c r="A549" s="49"/>
      <c r="B549" s="49"/>
      <c r="C549" s="49"/>
      <c r="D549" s="54"/>
    </row>
    <row r="550" spans="1:4" ht="27.75" customHeight="1">
      <c r="A550" s="49"/>
      <c r="B550" s="49"/>
      <c r="C550" s="49"/>
      <c r="D550" s="54"/>
    </row>
    <row r="551" spans="1:4" ht="27.75" customHeight="1">
      <c r="A551" s="49"/>
      <c r="B551" s="49"/>
      <c r="C551" s="49"/>
      <c r="D551" s="54"/>
    </row>
    <row r="552" spans="1:4" ht="27.75" customHeight="1">
      <c r="A552" s="49"/>
      <c r="B552" s="49"/>
      <c r="C552" s="49"/>
      <c r="D552" s="54"/>
    </row>
    <row r="553" spans="1:4" ht="27.75" customHeight="1">
      <c r="A553" s="49"/>
      <c r="B553" s="49"/>
      <c r="C553" s="49"/>
      <c r="D553" s="54"/>
    </row>
    <row r="554" spans="1:4" ht="27.75" customHeight="1">
      <c r="A554" s="49"/>
      <c r="B554" s="49"/>
      <c r="C554" s="49"/>
      <c r="D554" s="54"/>
    </row>
    <row r="555" spans="1:4" ht="27.75" customHeight="1">
      <c r="A555" s="49"/>
      <c r="B555" s="49"/>
      <c r="C555" s="49"/>
      <c r="D555" s="54"/>
    </row>
    <row r="556" spans="1:4" ht="27.75" customHeight="1">
      <c r="A556" s="49"/>
      <c r="B556" s="49"/>
      <c r="C556" s="49"/>
      <c r="D556" s="54"/>
    </row>
    <row r="557" spans="1:4" ht="27.75" customHeight="1">
      <c r="A557" s="49"/>
      <c r="B557" s="49"/>
      <c r="C557" s="49"/>
      <c r="D557" s="54"/>
    </row>
    <row r="558" spans="1:4" ht="27.75" customHeight="1">
      <c r="A558" s="49"/>
      <c r="B558" s="49"/>
      <c r="C558" s="49"/>
      <c r="D558" s="54"/>
    </row>
    <row r="559" spans="1:4" ht="27.75" customHeight="1">
      <c r="A559" s="49"/>
      <c r="B559" s="49"/>
      <c r="C559" s="49"/>
      <c r="D559" s="54"/>
    </row>
    <row r="560" ht="27.75" customHeight="1"/>
  </sheetData>
  <sheetProtection/>
  <mergeCells count="3">
    <mergeCell ref="A2:D2"/>
    <mergeCell ref="A4:B4"/>
    <mergeCell ref="C4:D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2"/>
  <sheetViews>
    <sheetView showGridLines="0" zoomScalePageLayoutView="0" workbookViewId="0" topLeftCell="A1">
      <selection activeCell="A9" sqref="A9"/>
    </sheetView>
  </sheetViews>
  <sheetFormatPr defaultColWidth="6.8515625" defaultRowHeight="15"/>
  <cols>
    <col min="1" max="1" width="42.28125" style="17" customWidth="1"/>
    <col min="2" max="2" width="21.421875" style="17" customWidth="1"/>
    <col min="3" max="3" width="39.00390625" style="17" customWidth="1"/>
    <col min="4" max="4" width="21.421875" style="32" customWidth="1"/>
    <col min="5" max="16384" width="6.8515625" style="17" customWidth="1"/>
  </cols>
  <sheetData>
    <row r="1" ht="13.5">
      <c r="A1" s="138" t="s">
        <v>1808</v>
      </c>
    </row>
    <row r="2" spans="1:4" ht="34.5" customHeight="1">
      <c r="A2" s="389" t="s">
        <v>1807</v>
      </c>
      <c r="B2" s="360"/>
      <c r="C2" s="360"/>
      <c r="D2" s="360"/>
    </row>
    <row r="3" spans="1:4" ht="15" customHeight="1" thickBot="1">
      <c r="A3" s="50" t="s">
        <v>0</v>
      </c>
      <c r="B3" s="51"/>
      <c r="C3" s="51"/>
      <c r="D3" s="53" t="s">
        <v>1</v>
      </c>
    </row>
    <row r="4" spans="1:4" ht="43.5" customHeight="1">
      <c r="A4" s="361" t="s">
        <v>104</v>
      </c>
      <c r="B4" s="362"/>
      <c r="C4" s="362" t="s">
        <v>105</v>
      </c>
      <c r="D4" s="363"/>
    </row>
    <row r="5" spans="1:4" s="30" customFormat="1" ht="27.75" customHeight="1" thickBot="1">
      <c r="A5" s="94" t="s">
        <v>106</v>
      </c>
      <c r="B5" s="95" t="s">
        <v>1715</v>
      </c>
      <c r="C5" s="95" t="s">
        <v>106</v>
      </c>
      <c r="D5" s="96" t="s">
        <v>1715</v>
      </c>
    </row>
    <row r="6" spans="1:4" ht="27.75" customHeight="1" thickTop="1">
      <c r="A6" s="97" t="s">
        <v>1736</v>
      </c>
      <c r="B6" s="106"/>
      <c r="C6" s="141" t="s">
        <v>1775</v>
      </c>
      <c r="D6" s="110"/>
    </row>
    <row r="7" spans="1:4" ht="27.75" customHeight="1">
      <c r="A7" s="99" t="s">
        <v>1737</v>
      </c>
      <c r="B7" s="107"/>
      <c r="C7" s="142" t="s">
        <v>1776</v>
      </c>
      <c r="D7" s="111"/>
    </row>
    <row r="8" spans="1:4" ht="27.75" customHeight="1">
      <c r="A8" s="99" t="s">
        <v>1738</v>
      </c>
      <c r="B8" s="107"/>
      <c r="C8" s="142" t="s">
        <v>1777</v>
      </c>
      <c r="D8" s="111"/>
    </row>
    <row r="9" spans="1:4" ht="27.75" customHeight="1">
      <c r="A9" s="99" t="s">
        <v>1739</v>
      </c>
      <c r="B9" s="107"/>
      <c r="C9" s="142" t="s">
        <v>1778</v>
      </c>
      <c r="D9" s="111"/>
    </row>
    <row r="10" spans="1:4" ht="27.75" customHeight="1">
      <c r="A10" s="99" t="s">
        <v>1740</v>
      </c>
      <c r="B10" s="107"/>
      <c r="C10" s="142" t="s">
        <v>1779</v>
      </c>
      <c r="D10" s="112"/>
    </row>
    <row r="11" spans="1:4" ht="27.75" customHeight="1">
      <c r="A11" s="99" t="s">
        <v>1741</v>
      </c>
      <c r="B11" s="107"/>
      <c r="C11" s="142" t="s">
        <v>1780</v>
      </c>
      <c r="D11" s="112"/>
    </row>
    <row r="12" spans="1:4" ht="27.75" customHeight="1">
      <c r="A12" s="140" t="s">
        <v>1742</v>
      </c>
      <c r="B12" s="107"/>
      <c r="C12" s="142" t="s">
        <v>1781</v>
      </c>
      <c r="D12" s="112"/>
    </row>
    <row r="13" spans="1:4" ht="27.75" customHeight="1">
      <c r="A13" s="140" t="s">
        <v>1743</v>
      </c>
      <c r="B13" s="107"/>
      <c r="C13" s="142" t="s">
        <v>1782</v>
      </c>
      <c r="D13" s="112"/>
    </row>
    <row r="14" spans="1:4" ht="27.75" customHeight="1">
      <c r="A14" s="140" t="s">
        <v>1744</v>
      </c>
      <c r="B14" s="107"/>
      <c r="C14" s="142" t="s">
        <v>1783</v>
      </c>
      <c r="D14" s="112"/>
    </row>
    <row r="15" spans="1:4" ht="27.75" customHeight="1">
      <c r="A15" s="140" t="s">
        <v>1745</v>
      </c>
      <c r="B15" s="107"/>
      <c r="C15" s="142" t="s">
        <v>1784</v>
      </c>
      <c r="D15" s="112"/>
    </row>
    <row r="16" spans="1:4" ht="27.75" customHeight="1">
      <c r="A16" s="140" t="s">
        <v>1746</v>
      </c>
      <c r="B16" s="107"/>
      <c r="C16" s="142" t="s">
        <v>1785</v>
      </c>
      <c r="D16" s="112"/>
    </row>
    <row r="17" spans="1:4" ht="27.75" customHeight="1">
      <c r="A17" s="140" t="s">
        <v>1747</v>
      </c>
      <c r="B17" s="107"/>
      <c r="C17" s="142" t="s">
        <v>1786</v>
      </c>
      <c r="D17" s="112"/>
    </row>
    <row r="18" spans="1:4" ht="27.75" customHeight="1">
      <c r="A18" s="140" t="s">
        <v>1748</v>
      </c>
      <c r="B18" s="107"/>
      <c r="C18" s="142" t="s">
        <v>1787</v>
      </c>
      <c r="D18" s="112"/>
    </row>
    <row r="19" spans="1:4" ht="27.75" customHeight="1">
      <c r="A19" s="140" t="s">
        <v>1750</v>
      </c>
      <c r="B19" s="107"/>
      <c r="C19" s="142" t="s">
        <v>1788</v>
      </c>
      <c r="D19" s="112"/>
    </row>
    <row r="20" spans="1:4" ht="27.75" customHeight="1">
      <c r="A20" s="140" t="s">
        <v>1749</v>
      </c>
      <c r="B20" s="107"/>
      <c r="C20" s="142" t="s">
        <v>1789</v>
      </c>
      <c r="D20" s="112"/>
    </row>
    <row r="21" spans="1:4" ht="27.75" customHeight="1">
      <c r="A21" s="140" t="s">
        <v>1752</v>
      </c>
      <c r="B21" s="107"/>
      <c r="C21" s="142" t="s">
        <v>1790</v>
      </c>
      <c r="D21" s="112"/>
    </row>
    <row r="22" spans="1:4" ht="27.75" customHeight="1">
      <c r="A22" s="140" t="s">
        <v>1751</v>
      </c>
      <c r="B22" s="107"/>
      <c r="C22" s="142" t="s">
        <v>1791</v>
      </c>
      <c r="D22" s="112"/>
    </row>
    <row r="23" spans="1:4" ht="27.75" customHeight="1">
      <c r="A23" s="140" t="s">
        <v>1753</v>
      </c>
      <c r="B23" s="107"/>
      <c r="C23" s="142" t="s">
        <v>1793</v>
      </c>
      <c r="D23" s="112"/>
    </row>
    <row r="24" spans="1:4" ht="27.75" customHeight="1">
      <c r="A24" s="140" t="s">
        <v>1754</v>
      </c>
      <c r="B24" s="107"/>
      <c r="C24" s="142" t="s">
        <v>1792</v>
      </c>
      <c r="D24" s="112"/>
    </row>
    <row r="25" spans="1:4" ht="27.75" customHeight="1">
      <c r="A25" s="140" t="s">
        <v>1755</v>
      </c>
      <c r="B25" s="107"/>
      <c r="C25" s="142" t="s">
        <v>1791</v>
      </c>
      <c r="D25" s="112"/>
    </row>
    <row r="26" spans="1:4" ht="27.75" customHeight="1">
      <c r="A26" s="140" t="s">
        <v>1756</v>
      </c>
      <c r="B26" s="107"/>
      <c r="C26" s="142" t="s">
        <v>1794</v>
      </c>
      <c r="D26" s="112"/>
    </row>
    <row r="27" spans="1:4" ht="27.75" customHeight="1">
      <c r="A27" s="140" t="s">
        <v>1757</v>
      </c>
      <c r="B27" s="107"/>
      <c r="C27" s="142" t="s">
        <v>1795</v>
      </c>
      <c r="D27" s="112"/>
    </row>
    <row r="28" spans="1:4" ht="27.75" customHeight="1">
      <c r="A28" s="140" t="s">
        <v>1758</v>
      </c>
      <c r="B28" s="107"/>
      <c r="C28" s="142" t="s">
        <v>1796</v>
      </c>
      <c r="D28" s="112"/>
    </row>
    <row r="29" spans="1:4" ht="27.75" customHeight="1">
      <c r="A29" s="140" t="s">
        <v>1759</v>
      </c>
      <c r="B29" s="107"/>
      <c r="C29" s="142" t="s">
        <v>1797</v>
      </c>
      <c r="D29" s="112"/>
    </row>
    <row r="30" spans="1:4" ht="27.75" customHeight="1">
      <c r="A30" s="140" t="s">
        <v>1761</v>
      </c>
      <c r="B30" s="107"/>
      <c r="C30" s="142" t="s">
        <v>1798</v>
      </c>
      <c r="D30" s="112"/>
    </row>
    <row r="31" spans="1:4" ht="27.75" customHeight="1">
      <c r="A31" s="140" t="s">
        <v>1760</v>
      </c>
      <c r="B31" s="107"/>
      <c r="C31" s="142" t="s">
        <v>1799</v>
      </c>
      <c r="D31" s="112"/>
    </row>
    <row r="32" spans="1:4" ht="27.75" customHeight="1">
      <c r="A32" s="140" t="s">
        <v>1762</v>
      </c>
      <c r="B32" s="107"/>
      <c r="C32" s="142" t="s">
        <v>1800</v>
      </c>
      <c r="D32" s="112"/>
    </row>
    <row r="33" spans="1:4" ht="27.75" customHeight="1">
      <c r="A33" s="140" t="s">
        <v>1763</v>
      </c>
      <c r="B33" s="107"/>
      <c r="C33" s="142" t="s">
        <v>1801</v>
      </c>
      <c r="D33" s="112"/>
    </row>
    <row r="34" spans="1:4" ht="27.75" customHeight="1">
      <c r="A34" s="140" t="s">
        <v>1764</v>
      </c>
      <c r="B34" s="107"/>
      <c r="C34" s="142" t="s">
        <v>1802</v>
      </c>
      <c r="D34" s="112"/>
    </row>
    <row r="35" spans="1:4" ht="27.75" customHeight="1">
      <c r="A35" s="140" t="s">
        <v>1765</v>
      </c>
      <c r="B35" s="107"/>
      <c r="C35" s="142" t="s">
        <v>1803</v>
      </c>
      <c r="D35" s="112"/>
    </row>
    <row r="36" spans="1:4" ht="27.75" customHeight="1">
      <c r="A36" s="140" t="s">
        <v>1766</v>
      </c>
      <c r="B36" s="107"/>
      <c r="C36" s="142" t="s">
        <v>1804</v>
      </c>
      <c r="D36" s="112"/>
    </row>
    <row r="37" spans="1:4" ht="27.75" customHeight="1">
      <c r="A37" s="140" t="s">
        <v>1767</v>
      </c>
      <c r="B37" s="107"/>
      <c r="C37" s="142" t="s">
        <v>1805</v>
      </c>
      <c r="D37" s="112"/>
    </row>
    <row r="38" spans="1:4" ht="27.75" customHeight="1">
      <c r="A38" s="140" t="s">
        <v>1768</v>
      </c>
      <c r="B38" s="107"/>
      <c r="C38" s="142" t="s">
        <v>1806</v>
      </c>
      <c r="D38" s="112"/>
    </row>
    <row r="39" spans="1:4" ht="27.75" customHeight="1">
      <c r="A39" s="140" t="s">
        <v>1769</v>
      </c>
      <c r="B39" s="107"/>
      <c r="C39" s="100"/>
      <c r="D39" s="112"/>
    </row>
    <row r="40" spans="1:4" ht="27.75" customHeight="1">
      <c r="A40" s="140" t="s">
        <v>1770</v>
      </c>
      <c r="B40" s="107"/>
      <c r="C40" s="100"/>
      <c r="D40" s="112"/>
    </row>
    <row r="41" spans="1:4" ht="27.75" customHeight="1">
      <c r="A41" s="140" t="s">
        <v>1771</v>
      </c>
      <c r="B41" s="107"/>
      <c r="C41" s="100"/>
      <c r="D41" s="112"/>
    </row>
    <row r="42" spans="1:4" ht="27.75" customHeight="1">
      <c r="A42" s="140" t="s">
        <v>1772</v>
      </c>
      <c r="B42" s="107"/>
      <c r="C42" s="100"/>
      <c r="D42" s="112"/>
    </row>
    <row r="43" spans="1:4" ht="27.75" customHeight="1">
      <c r="A43" s="140" t="s">
        <v>1773</v>
      </c>
      <c r="B43" s="107"/>
      <c r="C43" s="100"/>
      <c r="D43" s="112"/>
    </row>
    <row r="44" spans="1:4" ht="27.75" customHeight="1">
      <c r="A44" s="140" t="s">
        <v>1774</v>
      </c>
      <c r="B44" s="107"/>
      <c r="C44" s="100"/>
      <c r="D44" s="112"/>
    </row>
    <row r="45" spans="1:4" ht="24" customHeight="1">
      <c r="A45" s="102" t="s">
        <v>114</v>
      </c>
      <c r="B45" s="108">
        <f>SUM(B6:B10)</f>
        <v>0</v>
      </c>
      <c r="C45" s="103" t="s">
        <v>115</v>
      </c>
      <c r="D45" s="113">
        <f>SUM(D6:D8)</f>
        <v>0</v>
      </c>
    </row>
    <row r="46" spans="1:4" ht="27.75" customHeight="1">
      <c r="A46" s="99" t="s">
        <v>116</v>
      </c>
      <c r="B46" s="107"/>
      <c r="C46" s="100" t="s">
        <v>117</v>
      </c>
      <c r="D46" s="112"/>
    </row>
    <row r="47" spans="1:4" ht="27.75" customHeight="1">
      <c r="A47" s="99"/>
      <c r="B47" s="107"/>
      <c r="C47" s="100"/>
      <c r="D47" s="112"/>
    </row>
    <row r="48" spans="1:4" ht="27.75" customHeight="1" thickBot="1">
      <c r="A48" s="104" t="s">
        <v>118</v>
      </c>
      <c r="B48" s="109">
        <f>B45+B46</f>
        <v>0</v>
      </c>
      <c r="C48" s="105" t="s">
        <v>119</v>
      </c>
      <c r="D48" s="114">
        <f>D45+D46</f>
        <v>0</v>
      </c>
    </row>
    <row r="49" spans="1:4" ht="27.75" customHeight="1">
      <c r="A49" s="49"/>
      <c r="B49" s="49"/>
      <c r="C49" s="49"/>
      <c r="D49" s="54"/>
    </row>
    <row r="50" spans="1:4" ht="27.75" customHeight="1">
      <c r="A50" s="49"/>
      <c r="B50" s="49"/>
      <c r="C50" s="49"/>
      <c r="D50" s="54"/>
    </row>
    <row r="51" spans="1:4" ht="27.75" customHeight="1">
      <c r="A51" s="49"/>
      <c r="B51" s="49"/>
      <c r="C51" s="49"/>
      <c r="D51" s="54"/>
    </row>
    <row r="52" spans="1:4" ht="27.75" customHeight="1">
      <c r="A52" s="49"/>
      <c r="B52" s="49"/>
      <c r="C52" s="49"/>
      <c r="D52" s="54"/>
    </row>
    <row r="53" spans="1:4" ht="27.75" customHeight="1">
      <c r="A53" s="49"/>
      <c r="B53" s="49"/>
      <c r="C53" s="49"/>
      <c r="D53" s="54"/>
    </row>
    <row r="54" spans="1:4" ht="27.75" customHeight="1">
      <c r="A54" s="49"/>
      <c r="B54" s="49"/>
      <c r="C54" s="49"/>
      <c r="D54" s="54"/>
    </row>
    <row r="55" spans="1:4" ht="27.75" customHeight="1">
      <c r="A55" s="49"/>
      <c r="B55" s="49"/>
      <c r="C55" s="49"/>
      <c r="D55" s="54"/>
    </row>
    <row r="56" spans="1:4" ht="27.75" customHeight="1">
      <c r="A56" s="49"/>
      <c r="B56" s="49"/>
      <c r="C56" s="49"/>
      <c r="D56" s="54"/>
    </row>
    <row r="57" spans="1:4" ht="27.75" customHeight="1">
      <c r="A57" s="49"/>
      <c r="B57" s="49"/>
      <c r="C57" s="49"/>
      <c r="D57" s="54"/>
    </row>
    <row r="58" spans="1:4" ht="27.75" customHeight="1">
      <c r="A58" s="49"/>
      <c r="B58" s="49"/>
      <c r="C58" s="49"/>
      <c r="D58" s="54"/>
    </row>
    <row r="59" spans="1:4" ht="27.75" customHeight="1">
      <c r="A59" s="49"/>
      <c r="B59" s="49"/>
      <c r="C59" s="49"/>
      <c r="D59" s="54"/>
    </row>
    <row r="60" spans="1:4" ht="27.75" customHeight="1">
      <c r="A60" s="49"/>
      <c r="B60" s="49"/>
      <c r="C60" s="49"/>
      <c r="D60" s="54"/>
    </row>
    <row r="61" spans="1:4" ht="27.75" customHeight="1">
      <c r="A61" s="49"/>
      <c r="B61" s="49"/>
      <c r="C61" s="49"/>
      <c r="D61" s="54"/>
    </row>
    <row r="62" spans="1:4" ht="27.75" customHeight="1">
      <c r="A62" s="49"/>
      <c r="B62" s="49"/>
      <c r="C62" s="49"/>
      <c r="D62" s="54"/>
    </row>
    <row r="63" spans="1:4" ht="27.75" customHeight="1">
      <c r="A63" s="49"/>
      <c r="B63" s="49"/>
      <c r="C63" s="49"/>
      <c r="D63" s="54"/>
    </row>
    <row r="64" spans="1:4" ht="27.75" customHeight="1">
      <c r="A64" s="49"/>
      <c r="B64" s="49"/>
      <c r="C64" s="49"/>
      <c r="D64" s="54"/>
    </row>
    <row r="65" spans="1:4" ht="27.75" customHeight="1">
      <c r="A65" s="49"/>
      <c r="B65" s="49"/>
      <c r="C65" s="49"/>
      <c r="D65" s="54"/>
    </row>
    <row r="66" spans="1:4" ht="27.75" customHeight="1">
      <c r="A66" s="49"/>
      <c r="B66" s="49"/>
      <c r="C66" s="49"/>
      <c r="D66" s="54"/>
    </row>
    <row r="67" spans="1:4" ht="27.75" customHeight="1">
      <c r="A67" s="49"/>
      <c r="B67" s="49"/>
      <c r="C67" s="49"/>
      <c r="D67" s="54"/>
    </row>
    <row r="68" spans="1:4" ht="27.75" customHeight="1">
      <c r="A68" s="49"/>
      <c r="B68" s="49"/>
      <c r="C68" s="49"/>
      <c r="D68" s="54"/>
    </row>
    <row r="69" spans="1:4" ht="27.75" customHeight="1">
      <c r="A69" s="49"/>
      <c r="B69" s="49"/>
      <c r="C69" s="49"/>
      <c r="D69" s="54"/>
    </row>
    <row r="70" spans="1:4" ht="27.75" customHeight="1">
      <c r="A70" s="49"/>
      <c r="B70" s="49"/>
      <c r="C70" s="49"/>
      <c r="D70" s="54"/>
    </row>
    <row r="71" spans="1:4" ht="27.75" customHeight="1">
      <c r="A71" s="49"/>
      <c r="B71" s="49"/>
      <c r="C71" s="49"/>
      <c r="D71" s="54"/>
    </row>
    <row r="72" spans="1:4" ht="27.75" customHeight="1">
      <c r="A72" s="49"/>
      <c r="B72" s="49"/>
      <c r="C72" s="49"/>
      <c r="D72" s="54"/>
    </row>
    <row r="73" spans="1:4" ht="27.75" customHeight="1">
      <c r="A73" s="49"/>
      <c r="B73" s="49"/>
      <c r="C73" s="49"/>
      <c r="D73" s="54"/>
    </row>
    <row r="74" spans="1:4" ht="27.75" customHeight="1">
      <c r="A74" s="49"/>
      <c r="B74" s="49"/>
      <c r="C74" s="49"/>
      <c r="D74" s="54"/>
    </row>
    <row r="75" spans="1:4" ht="27.75" customHeight="1">
      <c r="A75" s="49"/>
      <c r="B75" s="49"/>
      <c r="C75" s="49"/>
      <c r="D75" s="54"/>
    </row>
    <row r="76" spans="1:4" ht="27.75" customHeight="1">
      <c r="A76" s="49"/>
      <c r="B76" s="49"/>
      <c r="C76" s="49"/>
      <c r="D76" s="54"/>
    </row>
    <row r="77" spans="1:4" ht="27.75" customHeight="1">
      <c r="A77" s="49"/>
      <c r="B77" s="49"/>
      <c r="C77" s="49"/>
      <c r="D77" s="54"/>
    </row>
    <row r="78" spans="1:4" ht="27.75" customHeight="1">
      <c r="A78" s="49"/>
      <c r="B78" s="49"/>
      <c r="C78" s="49"/>
      <c r="D78" s="54"/>
    </row>
    <row r="79" spans="1:4" ht="27.75" customHeight="1">
      <c r="A79" s="49"/>
      <c r="B79" s="49"/>
      <c r="C79" s="49"/>
      <c r="D79" s="54"/>
    </row>
    <row r="80" spans="1:4" ht="27.75" customHeight="1">
      <c r="A80" s="49"/>
      <c r="B80" s="49"/>
      <c r="C80" s="49"/>
      <c r="D80" s="54"/>
    </row>
    <row r="81" spans="1:4" ht="27.75" customHeight="1">
      <c r="A81" s="49"/>
      <c r="B81" s="49"/>
      <c r="C81" s="49"/>
      <c r="D81" s="54"/>
    </row>
    <row r="82" spans="1:4" ht="27.75" customHeight="1">
      <c r="A82" s="49"/>
      <c r="B82" s="49"/>
      <c r="C82" s="49"/>
      <c r="D82" s="54"/>
    </row>
    <row r="83" spans="1:4" ht="27.75" customHeight="1">
      <c r="A83" s="49"/>
      <c r="B83" s="49"/>
      <c r="C83" s="49"/>
      <c r="D83" s="54"/>
    </row>
    <row r="84" spans="1:4" ht="27.75" customHeight="1">
      <c r="A84" s="49"/>
      <c r="B84" s="49"/>
      <c r="C84" s="49"/>
      <c r="D84" s="54"/>
    </row>
    <row r="85" spans="1:4" ht="27.75" customHeight="1">
      <c r="A85" s="49"/>
      <c r="B85" s="49"/>
      <c r="C85" s="49"/>
      <c r="D85" s="54"/>
    </row>
    <row r="86" spans="1:4" ht="27.75" customHeight="1">
      <c r="A86" s="49"/>
      <c r="B86" s="49"/>
      <c r="C86" s="49"/>
      <c r="D86" s="54"/>
    </row>
    <row r="87" spans="1:4" ht="27.75" customHeight="1">
      <c r="A87" s="49"/>
      <c r="B87" s="49"/>
      <c r="C87" s="49"/>
      <c r="D87" s="54"/>
    </row>
    <row r="88" spans="1:4" ht="27.75" customHeight="1">
      <c r="A88" s="49"/>
      <c r="B88" s="49"/>
      <c r="C88" s="49"/>
      <c r="D88" s="54"/>
    </row>
    <row r="89" spans="1:4" ht="27.75" customHeight="1">
      <c r="A89" s="49"/>
      <c r="B89" s="49"/>
      <c r="C89" s="49"/>
      <c r="D89" s="54"/>
    </row>
    <row r="90" spans="1:4" ht="27.75" customHeight="1">
      <c r="A90" s="49"/>
      <c r="B90" s="49"/>
      <c r="C90" s="49"/>
      <c r="D90" s="54"/>
    </row>
    <row r="91" spans="1:4" ht="27.75" customHeight="1">
      <c r="A91" s="49"/>
      <c r="B91" s="49"/>
      <c r="C91" s="49"/>
      <c r="D91" s="54"/>
    </row>
    <row r="92" spans="1:4" ht="27.75" customHeight="1">
      <c r="A92" s="49"/>
      <c r="B92" s="49"/>
      <c r="C92" s="49"/>
      <c r="D92" s="54"/>
    </row>
    <row r="93" spans="1:4" ht="27.75" customHeight="1">
      <c r="A93" s="49"/>
      <c r="B93" s="49"/>
      <c r="C93" s="49"/>
      <c r="D93" s="54"/>
    </row>
    <row r="94" spans="1:4" ht="27.75" customHeight="1">
      <c r="A94" s="49"/>
      <c r="B94" s="49"/>
      <c r="C94" s="49"/>
      <c r="D94" s="54"/>
    </row>
    <row r="95" spans="1:4" ht="27.75" customHeight="1">
      <c r="A95" s="49"/>
      <c r="B95" s="49"/>
      <c r="C95" s="49"/>
      <c r="D95" s="54"/>
    </row>
    <row r="96" spans="1:4" ht="27.75" customHeight="1">
      <c r="A96" s="49"/>
      <c r="B96" s="49"/>
      <c r="C96" s="49"/>
      <c r="D96" s="54"/>
    </row>
    <row r="97" spans="1:4" ht="27.75" customHeight="1">
      <c r="A97" s="49"/>
      <c r="B97" s="49"/>
      <c r="C97" s="49"/>
      <c r="D97" s="54"/>
    </row>
    <row r="98" spans="1:4" ht="27.75" customHeight="1">
      <c r="A98" s="49"/>
      <c r="B98" s="49"/>
      <c r="C98" s="49"/>
      <c r="D98" s="54"/>
    </row>
    <row r="99" spans="1:4" ht="27.75" customHeight="1">
      <c r="A99" s="49"/>
      <c r="B99" s="49"/>
      <c r="C99" s="49"/>
      <c r="D99" s="54"/>
    </row>
    <row r="100" spans="1:4" ht="27.75" customHeight="1">
      <c r="A100" s="49"/>
      <c r="B100" s="49"/>
      <c r="C100" s="49"/>
      <c r="D100" s="54"/>
    </row>
    <row r="101" spans="1:4" ht="27.75" customHeight="1">
      <c r="A101" s="49"/>
      <c r="B101" s="49"/>
      <c r="C101" s="49"/>
      <c r="D101" s="54"/>
    </row>
    <row r="102" spans="1:4" ht="27.75" customHeight="1">
      <c r="A102" s="49"/>
      <c r="B102" s="49"/>
      <c r="C102" s="49"/>
      <c r="D102" s="54"/>
    </row>
    <row r="103" spans="1:4" ht="27.75" customHeight="1">
      <c r="A103" s="49"/>
      <c r="B103" s="49"/>
      <c r="C103" s="49"/>
      <c r="D103" s="54"/>
    </row>
    <row r="104" spans="1:4" ht="27.75" customHeight="1">
      <c r="A104" s="49"/>
      <c r="B104" s="49"/>
      <c r="C104" s="49"/>
      <c r="D104" s="54"/>
    </row>
    <row r="105" spans="1:4" ht="27.75" customHeight="1">
      <c r="A105" s="49"/>
      <c r="B105" s="49"/>
      <c r="C105" s="49"/>
      <c r="D105" s="54"/>
    </row>
    <row r="106" spans="1:4" ht="27.75" customHeight="1">
      <c r="A106" s="49"/>
      <c r="B106" s="49"/>
      <c r="C106" s="49"/>
      <c r="D106" s="54"/>
    </row>
    <row r="107" spans="1:4" ht="27.75" customHeight="1">
      <c r="A107" s="49"/>
      <c r="B107" s="49"/>
      <c r="C107" s="49"/>
      <c r="D107" s="54"/>
    </row>
    <row r="108" spans="1:4" ht="27.75" customHeight="1">
      <c r="A108" s="49"/>
      <c r="B108" s="49"/>
      <c r="C108" s="49"/>
      <c r="D108" s="54"/>
    </row>
    <row r="109" spans="1:4" ht="27.75" customHeight="1">
      <c r="A109" s="49"/>
      <c r="B109" s="49"/>
      <c r="C109" s="49"/>
      <c r="D109" s="54"/>
    </row>
    <row r="110" spans="1:4" ht="27.75" customHeight="1">
      <c r="A110" s="49"/>
      <c r="B110" s="49"/>
      <c r="C110" s="49"/>
      <c r="D110" s="54"/>
    </row>
    <row r="111" spans="1:4" ht="27.75" customHeight="1">
      <c r="A111" s="49"/>
      <c r="B111" s="49"/>
      <c r="C111" s="49"/>
      <c r="D111" s="54"/>
    </row>
    <row r="112" spans="1:4" ht="27.75" customHeight="1">
      <c r="A112" s="49"/>
      <c r="B112" s="49"/>
      <c r="C112" s="49"/>
      <c r="D112" s="54"/>
    </row>
    <row r="113" spans="1:4" ht="27.75" customHeight="1">
      <c r="A113" s="49"/>
      <c r="B113" s="49"/>
      <c r="C113" s="49"/>
      <c r="D113" s="54"/>
    </row>
    <row r="114" spans="1:4" ht="27.75" customHeight="1">
      <c r="A114" s="49"/>
      <c r="B114" s="49"/>
      <c r="C114" s="49"/>
      <c r="D114" s="54"/>
    </row>
    <row r="115" spans="1:4" ht="27.75" customHeight="1">
      <c r="A115" s="49"/>
      <c r="B115" s="49"/>
      <c r="C115" s="49"/>
      <c r="D115" s="54"/>
    </row>
    <row r="116" spans="1:4" ht="27.75" customHeight="1">
      <c r="A116" s="49"/>
      <c r="B116" s="49"/>
      <c r="C116" s="49"/>
      <c r="D116" s="54"/>
    </row>
    <row r="117" spans="1:4" ht="27.75" customHeight="1">
      <c r="A117" s="49"/>
      <c r="B117" s="49"/>
      <c r="C117" s="49"/>
      <c r="D117" s="54"/>
    </row>
    <row r="118" spans="1:4" ht="27.75" customHeight="1">
      <c r="A118" s="49"/>
      <c r="B118" s="49"/>
      <c r="C118" s="49"/>
      <c r="D118" s="54"/>
    </row>
    <row r="119" spans="1:4" ht="27.75" customHeight="1">
      <c r="A119" s="49"/>
      <c r="B119" s="49"/>
      <c r="C119" s="49"/>
      <c r="D119" s="54"/>
    </row>
    <row r="120" spans="1:4" ht="27.75" customHeight="1">
      <c r="A120" s="49"/>
      <c r="B120" s="49"/>
      <c r="C120" s="49"/>
      <c r="D120" s="54"/>
    </row>
    <row r="121" spans="1:4" ht="27.75" customHeight="1">
      <c r="A121" s="49"/>
      <c r="B121" s="49"/>
      <c r="C121" s="49"/>
      <c r="D121" s="54"/>
    </row>
    <row r="122" spans="1:4" ht="27.75" customHeight="1">
      <c r="A122" s="49"/>
      <c r="B122" s="49"/>
      <c r="C122" s="49"/>
      <c r="D122" s="54"/>
    </row>
    <row r="123" spans="1:4" ht="27.75" customHeight="1">
      <c r="A123" s="49"/>
      <c r="B123" s="49"/>
      <c r="C123" s="49"/>
      <c r="D123" s="54"/>
    </row>
    <row r="124" spans="1:4" ht="27.75" customHeight="1">
      <c r="A124" s="49"/>
      <c r="B124" s="49"/>
      <c r="C124" s="49"/>
      <c r="D124" s="54"/>
    </row>
    <row r="125" spans="1:4" ht="27.75" customHeight="1">
      <c r="A125" s="49"/>
      <c r="B125" s="49"/>
      <c r="C125" s="49"/>
      <c r="D125" s="54"/>
    </row>
    <row r="126" spans="1:4" ht="27.75" customHeight="1">
      <c r="A126" s="49"/>
      <c r="B126" s="49"/>
      <c r="C126" s="49"/>
      <c r="D126" s="54"/>
    </row>
    <row r="127" spans="1:4" ht="27.75" customHeight="1">
      <c r="A127" s="49"/>
      <c r="B127" s="49"/>
      <c r="C127" s="49"/>
      <c r="D127" s="54"/>
    </row>
    <row r="128" spans="1:4" ht="27.75" customHeight="1">
      <c r="A128" s="49"/>
      <c r="B128" s="49"/>
      <c r="C128" s="49"/>
      <c r="D128" s="54"/>
    </row>
    <row r="129" spans="1:4" ht="27.75" customHeight="1">
      <c r="A129" s="49"/>
      <c r="B129" s="49"/>
      <c r="C129" s="49"/>
      <c r="D129" s="54"/>
    </row>
    <row r="130" spans="1:4" ht="27.75" customHeight="1">
      <c r="A130" s="49"/>
      <c r="B130" s="49"/>
      <c r="C130" s="49"/>
      <c r="D130" s="54"/>
    </row>
    <row r="131" spans="1:4" ht="27.75" customHeight="1">
      <c r="A131" s="49"/>
      <c r="B131" s="49"/>
      <c r="C131" s="49"/>
      <c r="D131" s="54"/>
    </row>
    <row r="132" spans="1:4" ht="27.75" customHeight="1">
      <c r="A132" s="49"/>
      <c r="B132" s="49"/>
      <c r="C132" s="49"/>
      <c r="D132" s="54"/>
    </row>
    <row r="133" spans="1:4" ht="27.75" customHeight="1">
      <c r="A133" s="49"/>
      <c r="B133" s="49"/>
      <c r="C133" s="49"/>
      <c r="D133" s="54"/>
    </row>
    <row r="134" spans="1:4" ht="27.75" customHeight="1">
      <c r="A134" s="49"/>
      <c r="B134" s="49"/>
      <c r="C134" s="49"/>
      <c r="D134" s="54"/>
    </row>
    <row r="135" spans="1:4" ht="27.75" customHeight="1">
      <c r="A135" s="49"/>
      <c r="B135" s="49"/>
      <c r="C135" s="49"/>
      <c r="D135" s="54"/>
    </row>
    <row r="136" spans="1:4" ht="27.75" customHeight="1">
      <c r="A136" s="49"/>
      <c r="B136" s="49"/>
      <c r="C136" s="49"/>
      <c r="D136" s="54"/>
    </row>
    <row r="137" spans="1:4" ht="27.75" customHeight="1">
      <c r="A137" s="49"/>
      <c r="B137" s="49"/>
      <c r="C137" s="49"/>
      <c r="D137" s="54"/>
    </row>
    <row r="138" spans="1:4" ht="27.75" customHeight="1">
      <c r="A138" s="49"/>
      <c r="B138" s="49"/>
      <c r="C138" s="49"/>
      <c r="D138" s="54"/>
    </row>
    <row r="139" spans="1:4" ht="27.75" customHeight="1">
      <c r="A139" s="49"/>
      <c r="B139" s="49"/>
      <c r="C139" s="49"/>
      <c r="D139" s="54"/>
    </row>
    <row r="140" spans="1:4" ht="27.75" customHeight="1">
      <c r="A140" s="49"/>
      <c r="B140" s="49"/>
      <c r="C140" s="49"/>
      <c r="D140" s="54"/>
    </row>
    <row r="141" spans="1:4" ht="27.75" customHeight="1">
      <c r="A141" s="49"/>
      <c r="B141" s="49"/>
      <c r="C141" s="49"/>
      <c r="D141" s="54"/>
    </row>
    <row r="142" spans="1:4" ht="27.75" customHeight="1">
      <c r="A142" s="49"/>
      <c r="B142" s="49"/>
      <c r="C142" s="49"/>
      <c r="D142" s="54"/>
    </row>
    <row r="143" spans="1:4" ht="27.75" customHeight="1">
      <c r="A143" s="49"/>
      <c r="B143" s="49"/>
      <c r="C143" s="49"/>
      <c r="D143" s="54"/>
    </row>
    <row r="144" spans="1:4" ht="27.75" customHeight="1">
      <c r="A144" s="49"/>
      <c r="B144" s="49"/>
      <c r="C144" s="49"/>
      <c r="D144" s="54"/>
    </row>
    <row r="145" spans="1:4" ht="27.75" customHeight="1">
      <c r="A145" s="49"/>
      <c r="B145" s="49"/>
      <c r="C145" s="49"/>
      <c r="D145" s="54"/>
    </row>
    <row r="146" spans="1:4" ht="27.75" customHeight="1">
      <c r="A146" s="49"/>
      <c r="B146" s="49"/>
      <c r="C146" s="49"/>
      <c r="D146" s="54"/>
    </row>
    <row r="147" spans="1:4" ht="27.75" customHeight="1">
      <c r="A147" s="49"/>
      <c r="B147" s="49"/>
      <c r="C147" s="49"/>
      <c r="D147" s="54"/>
    </row>
    <row r="148" spans="1:4" ht="27.75" customHeight="1">
      <c r="A148" s="49"/>
      <c r="B148" s="49"/>
      <c r="C148" s="49"/>
      <c r="D148" s="54"/>
    </row>
    <row r="149" spans="1:4" ht="27.75" customHeight="1">
      <c r="A149" s="49"/>
      <c r="B149" s="49"/>
      <c r="C149" s="49"/>
      <c r="D149" s="54"/>
    </row>
    <row r="150" spans="1:4" ht="27.75" customHeight="1">
      <c r="A150" s="49"/>
      <c r="B150" s="49"/>
      <c r="C150" s="49"/>
      <c r="D150" s="54"/>
    </row>
    <row r="151" spans="1:4" ht="27.75" customHeight="1">
      <c r="A151" s="49"/>
      <c r="B151" s="49"/>
      <c r="C151" s="49"/>
      <c r="D151" s="54"/>
    </row>
    <row r="152" spans="1:4" ht="27.75" customHeight="1">
      <c r="A152" s="49"/>
      <c r="B152" s="49"/>
      <c r="C152" s="49"/>
      <c r="D152" s="54"/>
    </row>
    <row r="153" spans="1:4" ht="27.75" customHeight="1">
      <c r="A153" s="49"/>
      <c r="B153" s="49"/>
      <c r="C153" s="49"/>
      <c r="D153" s="54"/>
    </row>
    <row r="154" spans="1:4" ht="27.75" customHeight="1">
      <c r="A154" s="49"/>
      <c r="B154" s="49"/>
      <c r="C154" s="49"/>
      <c r="D154" s="54"/>
    </row>
    <row r="155" spans="1:4" ht="27.75" customHeight="1">
      <c r="A155" s="49"/>
      <c r="B155" s="49"/>
      <c r="C155" s="49"/>
      <c r="D155" s="54"/>
    </row>
    <row r="156" spans="1:4" ht="27.75" customHeight="1">
      <c r="A156" s="49"/>
      <c r="B156" s="49"/>
      <c r="C156" s="49"/>
      <c r="D156" s="54"/>
    </row>
    <row r="157" spans="1:4" ht="27.75" customHeight="1">
      <c r="A157" s="49"/>
      <c r="B157" s="49"/>
      <c r="C157" s="49"/>
      <c r="D157" s="54"/>
    </row>
    <row r="158" spans="1:4" ht="27.75" customHeight="1">
      <c r="A158" s="49"/>
      <c r="B158" s="49"/>
      <c r="C158" s="49"/>
      <c r="D158" s="54"/>
    </row>
    <row r="159" spans="1:4" ht="27.75" customHeight="1">
      <c r="A159" s="49"/>
      <c r="B159" s="49"/>
      <c r="C159" s="49"/>
      <c r="D159" s="54"/>
    </row>
    <row r="160" spans="1:4" ht="27.75" customHeight="1">
      <c r="A160" s="49"/>
      <c r="B160" s="49"/>
      <c r="C160" s="49"/>
      <c r="D160" s="54"/>
    </row>
    <row r="161" spans="1:4" ht="27.75" customHeight="1">
      <c r="A161" s="49"/>
      <c r="B161" s="49"/>
      <c r="C161" s="49"/>
      <c r="D161" s="54"/>
    </row>
    <row r="162" spans="1:4" ht="27.75" customHeight="1">
      <c r="A162" s="49"/>
      <c r="B162" s="49"/>
      <c r="C162" s="49"/>
      <c r="D162" s="54"/>
    </row>
    <row r="163" spans="1:4" ht="27.75" customHeight="1">
      <c r="A163" s="49"/>
      <c r="B163" s="49"/>
      <c r="C163" s="49"/>
      <c r="D163" s="54"/>
    </row>
    <row r="164" spans="1:4" ht="27.75" customHeight="1">
      <c r="A164" s="49"/>
      <c r="B164" s="49"/>
      <c r="C164" s="49"/>
      <c r="D164" s="54"/>
    </row>
    <row r="165" spans="1:4" ht="27.75" customHeight="1">
      <c r="A165" s="49"/>
      <c r="B165" s="49"/>
      <c r="C165" s="49"/>
      <c r="D165" s="54"/>
    </row>
    <row r="166" spans="1:4" ht="27.75" customHeight="1">
      <c r="A166" s="49"/>
      <c r="B166" s="49"/>
      <c r="C166" s="49"/>
      <c r="D166" s="54"/>
    </row>
    <row r="167" spans="1:4" ht="27.75" customHeight="1">
      <c r="A167" s="49"/>
      <c r="B167" s="49"/>
      <c r="C167" s="49"/>
      <c r="D167" s="54"/>
    </row>
    <row r="168" spans="1:4" ht="27.75" customHeight="1">
      <c r="A168" s="49"/>
      <c r="B168" s="49"/>
      <c r="C168" s="49"/>
      <c r="D168" s="54"/>
    </row>
    <row r="169" spans="1:4" ht="27.75" customHeight="1">
      <c r="A169" s="49"/>
      <c r="B169" s="49"/>
      <c r="C169" s="49"/>
      <c r="D169" s="54"/>
    </row>
    <row r="170" spans="1:4" ht="27.75" customHeight="1">
      <c r="A170" s="49"/>
      <c r="B170" s="49"/>
      <c r="C170" s="49"/>
      <c r="D170" s="54"/>
    </row>
    <row r="171" spans="1:4" ht="27.75" customHeight="1">
      <c r="A171" s="49"/>
      <c r="B171" s="49"/>
      <c r="C171" s="49"/>
      <c r="D171" s="54"/>
    </row>
    <row r="172" spans="1:4" ht="27.75" customHeight="1">
      <c r="A172" s="49"/>
      <c r="B172" s="49"/>
      <c r="C172" s="49"/>
      <c r="D172" s="54"/>
    </row>
    <row r="173" spans="1:4" ht="27.75" customHeight="1">
      <c r="A173" s="49"/>
      <c r="B173" s="49"/>
      <c r="C173" s="49"/>
      <c r="D173" s="54"/>
    </row>
    <row r="174" spans="1:4" ht="27.75" customHeight="1">
      <c r="A174" s="49"/>
      <c r="B174" s="49"/>
      <c r="C174" s="49"/>
      <c r="D174" s="54"/>
    </row>
    <row r="175" spans="1:4" ht="27.75" customHeight="1">
      <c r="A175" s="49"/>
      <c r="B175" s="49"/>
      <c r="C175" s="49"/>
      <c r="D175" s="54"/>
    </row>
    <row r="176" spans="1:4" ht="27.75" customHeight="1">
      <c r="A176" s="49"/>
      <c r="B176" s="49"/>
      <c r="C176" s="49"/>
      <c r="D176" s="54"/>
    </row>
    <row r="177" spans="1:4" ht="27.75" customHeight="1">
      <c r="A177" s="49"/>
      <c r="B177" s="49"/>
      <c r="C177" s="49"/>
      <c r="D177" s="54"/>
    </row>
    <row r="178" spans="1:4" ht="27.75" customHeight="1">
      <c r="A178" s="49"/>
      <c r="B178" s="49"/>
      <c r="C178" s="49"/>
      <c r="D178" s="54"/>
    </row>
    <row r="179" spans="1:4" ht="27.75" customHeight="1">
      <c r="A179" s="49"/>
      <c r="B179" s="49"/>
      <c r="C179" s="49"/>
      <c r="D179" s="54"/>
    </row>
    <row r="180" spans="1:4" ht="27.75" customHeight="1">
      <c r="A180" s="49"/>
      <c r="B180" s="49"/>
      <c r="C180" s="49"/>
      <c r="D180" s="54"/>
    </row>
    <row r="181" spans="1:4" ht="27.75" customHeight="1">
      <c r="A181" s="49"/>
      <c r="B181" s="49"/>
      <c r="C181" s="49"/>
      <c r="D181" s="54"/>
    </row>
    <row r="182" spans="1:4" ht="27.75" customHeight="1">
      <c r="A182" s="49"/>
      <c r="B182" s="49"/>
      <c r="C182" s="49"/>
      <c r="D182" s="54"/>
    </row>
    <row r="183" spans="1:4" ht="27.75" customHeight="1">
      <c r="A183" s="49"/>
      <c r="B183" s="49"/>
      <c r="C183" s="49"/>
      <c r="D183" s="54"/>
    </row>
    <row r="184" spans="1:4" ht="27.75" customHeight="1">
      <c r="A184" s="49"/>
      <c r="B184" s="49"/>
      <c r="C184" s="49"/>
      <c r="D184" s="54"/>
    </row>
    <row r="185" spans="1:4" ht="27.75" customHeight="1">
      <c r="A185" s="49"/>
      <c r="B185" s="49"/>
      <c r="C185" s="49"/>
      <c r="D185" s="54"/>
    </row>
    <row r="186" spans="1:4" ht="27.75" customHeight="1">
      <c r="A186" s="49"/>
      <c r="B186" s="49"/>
      <c r="C186" s="49"/>
      <c r="D186" s="54"/>
    </row>
    <row r="187" spans="1:4" ht="27.75" customHeight="1">
      <c r="A187" s="49"/>
      <c r="B187" s="49"/>
      <c r="C187" s="49"/>
      <c r="D187" s="54"/>
    </row>
    <row r="188" spans="1:4" ht="27.75" customHeight="1">
      <c r="A188" s="49"/>
      <c r="B188" s="49"/>
      <c r="C188" s="49"/>
      <c r="D188" s="54"/>
    </row>
    <row r="189" spans="1:4" ht="27.75" customHeight="1">
      <c r="A189" s="49"/>
      <c r="B189" s="49"/>
      <c r="C189" s="49"/>
      <c r="D189" s="54"/>
    </row>
    <row r="190" spans="1:4" ht="27.75" customHeight="1">
      <c r="A190" s="49"/>
      <c r="B190" s="49"/>
      <c r="C190" s="49"/>
      <c r="D190" s="54"/>
    </row>
    <row r="191" spans="1:4" ht="27.75" customHeight="1">
      <c r="A191" s="49"/>
      <c r="B191" s="49"/>
      <c r="C191" s="49"/>
      <c r="D191" s="54"/>
    </row>
    <row r="192" spans="1:4" ht="27.75" customHeight="1">
      <c r="A192" s="49"/>
      <c r="B192" s="49"/>
      <c r="C192" s="49"/>
      <c r="D192" s="54"/>
    </row>
    <row r="193" spans="1:4" ht="27.75" customHeight="1">
      <c r="A193" s="49"/>
      <c r="B193" s="49"/>
      <c r="C193" s="49"/>
      <c r="D193" s="54"/>
    </row>
    <row r="194" spans="1:4" ht="27.75" customHeight="1">
      <c r="A194" s="49"/>
      <c r="B194" s="49"/>
      <c r="C194" s="49"/>
      <c r="D194" s="54"/>
    </row>
    <row r="195" spans="1:4" ht="27.75" customHeight="1">
      <c r="A195" s="49"/>
      <c r="B195" s="49"/>
      <c r="C195" s="49"/>
      <c r="D195" s="54"/>
    </row>
    <row r="196" spans="1:4" ht="27.75" customHeight="1">
      <c r="A196" s="49"/>
      <c r="B196" s="49"/>
      <c r="C196" s="49"/>
      <c r="D196" s="54"/>
    </row>
    <row r="197" spans="1:4" ht="27.75" customHeight="1">
      <c r="A197" s="49"/>
      <c r="B197" s="49"/>
      <c r="C197" s="49"/>
      <c r="D197" s="54"/>
    </row>
    <row r="198" spans="1:4" ht="27.75" customHeight="1">
      <c r="A198" s="49"/>
      <c r="B198" s="49"/>
      <c r="C198" s="49"/>
      <c r="D198" s="54"/>
    </row>
    <row r="199" spans="1:4" ht="27.75" customHeight="1">
      <c r="A199" s="49"/>
      <c r="B199" s="49"/>
      <c r="C199" s="49"/>
      <c r="D199" s="54"/>
    </row>
    <row r="200" spans="1:4" ht="27.75" customHeight="1">
      <c r="A200" s="49"/>
      <c r="B200" s="49"/>
      <c r="C200" s="49"/>
      <c r="D200" s="54"/>
    </row>
    <row r="201" spans="1:4" ht="27.75" customHeight="1">
      <c r="A201" s="49"/>
      <c r="B201" s="49"/>
      <c r="C201" s="49"/>
      <c r="D201" s="54"/>
    </row>
    <row r="202" spans="1:4" ht="27.75" customHeight="1">
      <c r="A202" s="49"/>
      <c r="B202" s="49"/>
      <c r="C202" s="49"/>
      <c r="D202" s="54"/>
    </row>
    <row r="203" spans="1:4" ht="27.75" customHeight="1">
      <c r="A203" s="49"/>
      <c r="B203" s="49"/>
      <c r="C203" s="49"/>
      <c r="D203" s="54"/>
    </row>
    <row r="204" spans="1:4" ht="27.75" customHeight="1">
      <c r="A204" s="49"/>
      <c r="B204" s="49"/>
      <c r="C204" s="49"/>
      <c r="D204" s="54"/>
    </row>
    <row r="205" spans="1:4" ht="27.75" customHeight="1">
      <c r="A205" s="49"/>
      <c r="B205" s="49"/>
      <c r="C205" s="49"/>
      <c r="D205" s="54"/>
    </row>
    <row r="206" spans="1:4" ht="27.75" customHeight="1">
      <c r="A206" s="49"/>
      <c r="B206" s="49"/>
      <c r="C206" s="49"/>
      <c r="D206" s="54"/>
    </row>
    <row r="207" spans="1:4" ht="27.75" customHeight="1">
      <c r="A207" s="49"/>
      <c r="B207" s="49"/>
      <c r="C207" s="49"/>
      <c r="D207" s="54"/>
    </row>
    <row r="208" spans="1:4" ht="27.75" customHeight="1">
      <c r="A208" s="49"/>
      <c r="B208" s="49"/>
      <c r="C208" s="49"/>
      <c r="D208" s="54"/>
    </row>
    <row r="209" spans="1:4" ht="27.75" customHeight="1">
      <c r="A209" s="49"/>
      <c r="B209" s="49"/>
      <c r="C209" s="49"/>
      <c r="D209" s="54"/>
    </row>
    <row r="210" spans="1:4" ht="27.75" customHeight="1">
      <c r="A210" s="49"/>
      <c r="B210" s="49"/>
      <c r="C210" s="49"/>
      <c r="D210" s="54"/>
    </row>
    <row r="211" spans="1:4" ht="27.75" customHeight="1">
      <c r="A211" s="49"/>
      <c r="B211" s="49"/>
      <c r="C211" s="49"/>
      <c r="D211" s="54"/>
    </row>
    <row r="212" spans="1:4" ht="27.75" customHeight="1">
      <c r="A212" s="49"/>
      <c r="B212" s="49"/>
      <c r="C212" s="49"/>
      <c r="D212" s="54"/>
    </row>
    <row r="213" spans="1:4" ht="27.75" customHeight="1">
      <c r="A213" s="49"/>
      <c r="B213" s="49"/>
      <c r="C213" s="49"/>
      <c r="D213" s="54"/>
    </row>
    <row r="214" spans="1:4" ht="27.75" customHeight="1">
      <c r="A214" s="49"/>
      <c r="B214" s="49"/>
      <c r="C214" s="49"/>
      <c r="D214" s="54"/>
    </row>
    <row r="215" spans="1:4" ht="27.75" customHeight="1">
      <c r="A215" s="49"/>
      <c r="B215" s="49"/>
      <c r="C215" s="49"/>
      <c r="D215" s="54"/>
    </row>
    <row r="216" spans="1:4" ht="27.75" customHeight="1">
      <c r="A216" s="49"/>
      <c r="B216" s="49"/>
      <c r="C216" s="49"/>
      <c r="D216" s="54"/>
    </row>
    <row r="217" spans="1:4" ht="27.75" customHeight="1">
      <c r="A217" s="49"/>
      <c r="B217" s="49"/>
      <c r="C217" s="49"/>
      <c r="D217" s="54"/>
    </row>
    <row r="218" spans="1:4" ht="27.75" customHeight="1">
      <c r="A218" s="49"/>
      <c r="B218" s="49"/>
      <c r="C218" s="49"/>
      <c r="D218" s="54"/>
    </row>
    <row r="219" spans="1:4" ht="27.75" customHeight="1">
      <c r="A219" s="49"/>
      <c r="B219" s="49"/>
      <c r="C219" s="49"/>
      <c r="D219" s="54"/>
    </row>
    <row r="220" spans="1:4" ht="27.75" customHeight="1">
      <c r="A220" s="49"/>
      <c r="B220" s="49"/>
      <c r="C220" s="49"/>
      <c r="D220" s="54"/>
    </row>
    <row r="221" spans="1:4" ht="27.75" customHeight="1">
      <c r="A221" s="49"/>
      <c r="B221" s="49"/>
      <c r="C221" s="49"/>
      <c r="D221" s="54"/>
    </row>
    <row r="222" spans="1:4" ht="27.75" customHeight="1">
      <c r="A222" s="49"/>
      <c r="B222" s="49"/>
      <c r="C222" s="49"/>
      <c r="D222" s="54"/>
    </row>
    <row r="223" spans="1:4" ht="27.75" customHeight="1">
      <c r="A223" s="49"/>
      <c r="B223" s="49"/>
      <c r="C223" s="49"/>
      <c r="D223" s="54"/>
    </row>
    <row r="224" spans="1:4" ht="27.75" customHeight="1">
      <c r="A224" s="49"/>
      <c r="B224" s="49"/>
      <c r="C224" s="49"/>
      <c r="D224" s="54"/>
    </row>
    <row r="225" spans="1:4" ht="27.75" customHeight="1">
      <c r="A225" s="49"/>
      <c r="B225" s="49"/>
      <c r="C225" s="49"/>
      <c r="D225" s="54"/>
    </row>
    <row r="226" spans="1:4" ht="27.75" customHeight="1">
      <c r="A226" s="49"/>
      <c r="B226" s="49"/>
      <c r="C226" s="49"/>
      <c r="D226" s="54"/>
    </row>
    <row r="227" spans="1:4" ht="27.75" customHeight="1">
      <c r="A227" s="49"/>
      <c r="B227" s="49"/>
      <c r="C227" s="49"/>
      <c r="D227" s="54"/>
    </row>
    <row r="228" spans="1:4" ht="27.75" customHeight="1">
      <c r="A228" s="49"/>
      <c r="B228" s="49"/>
      <c r="C228" s="49"/>
      <c r="D228" s="54"/>
    </row>
    <row r="229" spans="1:4" ht="27.75" customHeight="1">
      <c r="A229" s="49"/>
      <c r="B229" s="49"/>
      <c r="C229" s="49"/>
      <c r="D229" s="54"/>
    </row>
    <row r="230" spans="1:4" ht="27.75" customHeight="1">
      <c r="A230" s="49"/>
      <c r="B230" s="49"/>
      <c r="C230" s="49"/>
      <c r="D230" s="54"/>
    </row>
    <row r="231" spans="1:4" ht="27.75" customHeight="1">
      <c r="A231" s="49"/>
      <c r="B231" s="49"/>
      <c r="C231" s="49"/>
      <c r="D231" s="54"/>
    </row>
    <row r="232" spans="1:4" ht="27.75" customHeight="1">
      <c r="A232" s="49"/>
      <c r="B232" s="49"/>
      <c r="C232" s="49"/>
      <c r="D232" s="54"/>
    </row>
    <row r="233" spans="1:4" ht="27.75" customHeight="1">
      <c r="A233" s="49"/>
      <c r="B233" s="49"/>
      <c r="C233" s="49"/>
      <c r="D233" s="54"/>
    </row>
    <row r="234" spans="1:4" ht="27.75" customHeight="1">
      <c r="A234" s="49"/>
      <c r="B234" s="49"/>
      <c r="C234" s="49"/>
      <c r="D234" s="54"/>
    </row>
    <row r="235" spans="1:4" ht="27.75" customHeight="1">
      <c r="A235" s="49"/>
      <c r="B235" s="49"/>
      <c r="C235" s="49"/>
      <c r="D235" s="54"/>
    </row>
    <row r="236" spans="1:4" ht="27.75" customHeight="1">
      <c r="A236" s="49"/>
      <c r="B236" s="49"/>
      <c r="C236" s="49"/>
      <c r="D236" s="54"/>
    </row>
    <row r="237" spans="1:4" ht="27.75" customHeight="1">
      <c r="A237" s="49"/>
      <c r="B237" s="49"/>
      <c r="C237" s="49"/>
      <c r="D237" s="54"/>
    </row>
    <row r="238" spans="1:4" ht="27.75" customHeight="1">
      <c r="A238" s="49"/>
      <c r="B238" s="49"/>
      <c r="C238" s="49"/>
      <c r="D238" s="54"/>
    </row>
    <row r="239" spans="1:4" ht="27.75" customHeight="1">
      <c r="A239" s="49"/>
      <c r="B239" s="49"/>
      <c r="C239" s="49"/>
      <c r="D239" s="54"/>
    </row>
    <row r="240" spans="1:4" ht="27.75" customHeight="1">
      <c r="A240" s="49"/>
      <c r="B240" s="49"/>
      <c r="C240" s="49"/>
      <c r="D240" s="54"/>
    </row>
    <row r="241" spans="1:4" ht="27.75" customHeight="1">
      <c r="A241" s="49"/>
      <c r="B241" s="49"/>
      <c r="C241" s="49"/>
      <c r="D241" s="54"/>
    </row>
    <row r="242" spans="1:4" ht="27.75" customHeight="1">
      <c r="A242" s="49"/>
      <c r="B242" s="49"/>
      <c r="C242" s="49"/>
      <c r="D242" s="54"/>
    </row>
    <row r="243" spans="1:4" ht="27.75" customHeight="1">
      <c r="A243" s="49"/>
      <c r="B243" s="49"/>
      <c r="C243" s="49"/>
      <c r="D243" s="54"/>
    </row>
    <row r="244" spans="1:4" ht="27.75" customHeight="1">
      <c r="A244" s="49"/>
      <c r="B244" s="49"/>
      <c r="C244" s="49"/>
      <c r="D244" s="54"/>
    </row>
    <row r="245" spans="1:4" ht="27.75" customHeight="1">
      <c r="A245" s="49"/>
      <c r="B245" s="49"/>
      <c r="C245" s="49"/>
      <c r="D245" s="54"/>
    </row>
    <row r="246" spans="1:4" ht="27.75" customHeight="1">
      <c r="A246" s="49"/>
      <c r="B246" s="49"/>
      <c r="C246" s="49"/>
      <c r="D246" s="54"/>
    </row>
    <row r="247" spans="1:4" ht="27.75" customHeight="1">
      <c r="A247" s="49"/>
      <c r="B247" s="49"/>
      <c r="C247" s="49"/>
      <c r="D247" s="54"/>
    </row>
    <row r="248" spans="1:4" ht="27.75" customHeight="1">
      <c r="A248" s="49"/>
      <c r="B248" s="49"/>
      <c r="C248" s="49"/>
      <c r="D248" s="54"/>
    </row>
    <row r="249" spans="1:4" ht="27.75" customHeight="1">
      <c r="A249" s="49"/>
      <c r="B249" s="49"/>
      <c r="C249" s="49"/>
      <c r="D249" s="54"/>
    </row>
    <row r="250" spans="1:4" ht="27.75" customHeight="1">
      <c r="A250" s="49"/>
      <c r="B250" s="49"/>
      <c r="C250" s="49"/>
      <c r="D250" s="54"/>
    </row>
    <row r="251" spans="1:4" ht="27.75" customHeight="1">
      <c r="A251" s="49"/>
      <c r="B251" s="49"/>
      <c r="C251" s="49"/>
      <c r="D251" s="54"/>
    </row>
    <row r="252" spans="1:4" ht="27.75" customHeight="1">
      <c r="A252" s="49"/>
      <c r="B252" s="49"/>
      <c r="C252" s="49"/>
      <c r="D252" s="54"/>
    </row>
    <row r="253" spans="1:4" ht="27.75" customHeight="1">
      <c r="A253" s="49"/>
      <c r="B253" s="49"/>
      <c r="C253" s="49"/>
      <c r="D253" s="54"/>
    </row>
    <row r="254" spans="1:4" ht="27.75" customHeight="1">
      <c r="A254" s="49"/>
      <c r="B254" s="49"/>
      <c r="C254" s="49"/>
      <c r="D254" s="54"/>
    </row>
    <row r="255" spans="1:4" ht="27.75" customHeight="1">
      <c r="A255" s="49"/>
      <c r="B255" s="49"/>
      <c r="C255" s="49"/>
      <c r="D255" s="54"/>
    </row>
    <row r="256" spans="1:4" ht="27.75" customHeight="1">
      <c r="A256" s="49"/>
      <c r="B256" s="49"/>
      <c r="C256" s="49"/>
      <c r="D256" s="54"/>
    </row>
    <row r="257" spans="1:4" ht="27.75" customHeight="1">
      <c r="A257" s="49"/>
      <c r="B257" s="49"/>
      <c r="C257" s="49"/>
      <c r="D257" s="54"/>
    </row>
    <row r="258" spans="1:4" ht="27.75" customHeight="1">
      <c r="A258" s="49"/>
      <c r="B258" s="49"/>
      <c r="C258" s="49"/>
      <c r="D258" s="54"/>
    </row>
    <row r="259" spans="1:4" ht="27.75" customHeight="1">
      <c r="A259" s="49"/>
      <c r="B259" s="49"/>
      <c r="C259" s="49"/>
      <c r="D259" s="54"/>
    </row>
    <row r="260" spans="1:4" ht="27.75" customHeight="1">
      <c r="A260" s="49"/>
      <c r="B260" s="49"/>
      <c r="C260" s="49"/>
      <c r="D260" s="54"/>
    </row>
    <row r="261" spans="1:4" ht="27.75" customHeight="1">
      <c r="A261" s="49"/>
      <c r="B261" s="49"/>
      <c r="C261" s="49"/>
      <c r="D261" s="54"/>
    </row>
    <row r="262" spans="1:4" ht="27.75" customHeight="1">
      <c r="A262" s="49"/>
      <c r="B262" s="49"/>
      <c r="C262" s="49"/>
      <c r="D262" s="54"/>
    </row>
    <row r="263" spans="1:4" ht="27.75" customHeight="1">
      <c r="A263" s="49"/>
      <c r="B263" s="49"/>
      <c r="C263" s="49"/>
      <c r="D263" s="54"/>
    </row>
    <row r="264" spans="1:4" ht="27.75" customHeight="1">
      <c r="A264" s="49"/>
      <c r="B264" s="49"/>
      <c r="C264" s="49"/>
      <c r="D264" s="54"/>
    </row>
    <row r="265" spans="1:4" ht="27.75" customHeight="1">
      <c r="A265" s="49"/>
      <c r="B265" s="49"/>
      <c r="C265" s="49"/>
      <c r="D265" s="54"/>
    </row>
    <row r="266" spans="1:4" ht="27.75" customHeight="1">
      <c r="A266" s="49"/>
      <c r="B266" s="49"/>
      <c r="C266" s="49"/>
      <c r="D266" s="54"/>
    </row>
    <row r="267" spans="1:4" ht="27.75" customHeight="1">
      <c r="A267" s="49"/>
      <c r="B267" s="49"/>
      <c r="C267" s="49"/>
      <c r="D267" s="54"/>
    </row>
    <row r="268" spans="1:4" ht="27.75" customHeight="1">
      <c r="A268" s="49"/>
      <c r="B268" s="49"/>
      <c r="C268" s="49"/>
      <c r="D268" s="54"/>
    </row>
    <row r="269" spans="1:4" ht="27.75" customHeight="1">
      <c r="A269" s="49"/>
      <c r="B269" s="49"/>
      <c r="C269" s="49"/>
      <c r="D269" s="54"/>
    </row>
    <row r="270" spans="1:4" ht="27.75" customHeight="1">
      <c r="A270" s="49"/>
      <c r="B270" s="49"/>
      <c r="C270" s="49"/>
      <c r="D270" s="54"/>
    </row>
    <row r="271" spans="1:4" ht="27.75" customHeight="1">
      <c r="A271" s="49"/>
      <c r="B271" s="49"/>
      <c r="C271" s="49"/>
      <c r="D271" s="54"/>
    </row>
    <row r="272" spans="1:4" ht="27.75" customHeight="1">
      <c r="A272" s="49"/>
      <c r="B272" s="49"/>
      <c r="C272" s="49"/>
      <c r="D272" s="54"/>
    </row>
    <row r="273" spans="1:4" ht="27.75" customHeight="1">
      <c r="A273" s="49"/>
      <c r="B273" s="49"/>
      <c r="C273" s="49"/>
      <c r="D273" s="54"/>
    </row>
    <row r="274" spans="1:4" ht="27.75" customHeight="1">
      <c r="A274" s="49"/>
      <c r="B274" s="49"/>
      <c r="C274" s="49"/>
      <c r="D274" s="54"/>
    </row>
    <row r="275" spans="1:4" ht="27.75" customHeight="1">
      <c r="A275" s="49"/>
      <c r="B275" s="49"/>
      <c r="C275" s="49"/>
      <c r="D275" s="54"/>
    </row>
    <row r="276" spans="1:4" ht="27.75" customHeight="1">
      <c r="A276" s="49"/>
      <c r="B276" s="49"/>
      <c r="C276" s="49"/>
      <c r="D276" s="54"/>
    </row>
    <row r="277" spans="1:4" ht="27.75" customHeight="1">
      <c r="A277" s="49"/>
      <c r="B277" s="49"/>
      <c r="C277" s="49"/>
      <c r="D277" s="54"/>
    </row>
    <row r="278" spans="1:4" ht="27.75" customHeight="1">
      <c r="A278" s="49"/>
      <c r="B278" s="49"/>
      <c r="C278" s="49"/>
      <c r="D278" s="54"/>
    </row>
    <row r="279" spans="1:4" ht="27.75" customHeight="1">
      <c r="A279" s="49"/>
      <c r="B279" s="49"/>
      <c r="C279" s="49"/>
      <c r="D279" s="54"/>
    </row>
    <row r="280" spans="1:4" ht="27.75" customHeight="1">
      <c r="A280" s="49"/>
      <c r="B280" s="49"/>
      <c r="C280" s="49"/>
      <c r="D280" s="54"/>
    </row>
    <row r="281" spans="1:4" ht="27.75" customHeight="1">
      <c r="A281" s="49"/>
      <c r="B281" s="49"/>
      <c r="C281" s="49"/>
      <c r="D281" s="54"/>
    </row>
    <row r="282" spans="1:4" ht="27.75" customHeight="1">
      <c r="A282" s="49"/>
      <c r="B282" s="49"/>
      <c r="C282" s="49"/>
      <c r="D282" s="54"/>
    </row>
    <row r="283" spans="1:4" ht="27.75" customHeight="1">
      <c r="A283" s="49"/>
      <c r="B283" s="49"/>
      <c r="C283" s="49"/>
      <c r="D283" s="54"/>
    </row>
    <row r="284" spans="1:4" ht="27.75" customHeight="1">
      <c r="A284" s="49"/>
      <c r="B284" s="49"/>
      <c r="C284" s="49"/>
      <c r="D284" s="54"/>
    </row>
    <row r="285" spans="1:4" ht="27.75" customHeight="1">
      <c r="A285" s="49"/>
      <c r="B285" s="49"/>
      <c r="C285" s="49"/>
      <c r="D285" s="54"/>
    </row>
    <row r="286" spans="1:4" ht="27.75" customHeight="1">
      <c r="A286" s="49"/>
      <c r="B286" s="49"/>
      <c r="C286" s="49"/>
      <c r="D286" s="54"/>
    </row>
    <row r="287" spans="1:4" ht="27.75" customHeight="1">
      <c r="A287" s="49"/>
      <c r="B287" s="49"/>
      <c r="C287" s="49"/>
      <c r="D287" s="54"/>
    </row>
    <row r="288" spans="1:4" ht="27.75" customHeight="1">
      <c r="A288" s="49"/>
      <c r="B288" s="49"/>
      <c r="C288" s="49"/>
      <c r="D288" s="54"/>
    </row>
    <row r="289" spans="1:4" ht="27.75" customHeight="1">
      <c r="A289" s="49"/>
      <c r="B289" s="49"/>
      <c r="C289" s="49"/>
      <c r="D289" s="54"/>
    </row>
    <row r="290" spans="1:4" ht="27.75" customHeight="1">
      <c r="A290" s="49"/>
      <c r="B290" s="49"/>
      <c r="C290" s="49"/>
      <c r="D290" s="54"/>
    </row>
    <row r="291" spans="1:4" ht="27.75" customHeight="1">
      <c r="A291" s="49"/>
      <c r="B291" s="49"/>
      <c r="C291" s="49"/>
      <c r="D291" s="54"/>
    </row>
    <row r="292" spans="1:4" ht="27.75" customHeight="1">
      <c r="A292" s="49"/>
      <c r="B292" s="49"/>
      <c r="C292" s="49"/>
      <c r="D292" s="54"/>
    </row>
    <row r="293" spans="1:4" ht="27.75" customHeight="1">
      <c r="A293" s="49"/>
      <c r="B293" s="49"/>
      <c r="C293" s="49"/>
      <c r="D293" s="54"/>
    </row>
    <row r="294" spans="1:4" ht="27.75" customHeight="1">
      <c r="A294" s="49"/>
      <c r="B294" s="49"/>
      <c r="C294" s="49"/>
      <c r="D294" s="54"/>
    </row>
    <row r="295" spans="1:4" ht="27.75" customHeight="1">
      <c r="A295" s="49"/>
      <c r="B295" s="49"/>
      <c r="C295" s="49"/>
      <c r="D295" s="54"/>
    </row>
    <row r="296" spans="1:4" ht="27.75" customHeight="1">
      <c r="A296" s="49"/>
      <c r="B296" s="49"/>
      <c r="C296" s="49"/>
      <c r="D296" s="54"/>
    </row>
    <row r="297" spans="1:4" ht="27.75" customHeight="1">
      <c r="A297" s="49"/>
      <c r="B297" s="49"/>
      <c r="C297" s="49"/>
      <c r="D297" s="54"/>
    </row>
    <row r="298" spans="1:4" ht="27.75" customHeight="1">
      <c r="A298" s="49"/>
      <c r="B298" s="49"/>
      <c r="C298" s="49"/>
      <c r="D298" s="54"/>
    </row>
    <row r="299" spans="1:4" ht="27.75" customHeight="1">
      <c r="A299" s="49"/>
      <c r="B299" s="49"/>
      <c r="C299" s="49"/>
      <c r="D299" s="54"/>
    </row>
    <row r="300" spans="1:4" ht="27.75" customHeight="1">
      <c r="A300" s="49"/>
      <c r="B300" s="49"/>
      <c r="C300" s="49"/>
      <c r="D300" s="54"/>
    </row>
    <row r="301" spans="1:4" ht="27.75" customHeight="1">
      <c r="A301" s="49"/>
      <c r="B301" s="49"/>
      <c r="C301" s="49"/>
      <c r="D301" s="54"/>
    </row>
    <row r="302" spans="1:4" ht="27.75" customHeight="1">
      <c r="A302" s="49"/>
      <c r="B302" s="49"/>
      <c r="C302" s="49"/>
      <c r="D302" s="54"/>
    </row>
    <row r="303" spans="1:4" ht="27.75" customHeight="1">
      <c r="A303" s="49"/>
      <c r="B303" s="49"/>
      <c r="C303" s="49"/>
      <c r="D303" s="54"/>
    </row>
    <row r="304" spans="1:4" ht="27.75" customHeight="1">
      <c r="A304" s="49"/>
      <c r="B304" s="49"/>
      <c r="C304" s="49"/>
      <c r="D304" s="54"/>
    </row>
    <row r="305" spans="1:4" ht="27.75" customHeight="1">
      <c r="A305" s="49"/>
      <c r="B305" s="49"/>
      <c r="C305" s="49"/>
      <c r="D305" s="54"/>
    </row>
    <row r="306" spans="1:4" ht="27.75" customHeight="1">
      <c r="A306" s="49"/>
      <c r="B306" s="49"/>
      <c r="C306" s="49"/>
      <c r="D306" s="54"/>
    </row>
    <row r="307" spans="1:4" ht="27.75" customHeight="1">
      <c r="A307" s="49"/>
      <c r="B307" s="49"/>
      <c r="C307" s="49"/>
      <c r="D307" s="54"/>
    </row>
    <row r="308" spans="1:4" ht="27.75" customHeight="1">
      <c r="A308" s="49"/>
      <c r="B308" s="49"/>
      <c r="C308" s="49"/>
      <c r="D308" s="54"/>
    </row>
    <row r="309" spans="1:4" ht="27.75" customHeight="1">
      <c r="A309" s="49"/>
      <c r="B309" s="49"/>
      <c r="C309" s="49"/>
      <c r="D309" s="54"/>
    </row>
    <row r="310" spans="1:4" ht="27.75" customHeight="1">
      <c r="A310" s="49"/>
      <c r="B310" s="49"/>
      <c r="C310" s="49"/>
      <c r="D310" s="54"/>
    </row>
    <row r="311" spans="1:4" ht="27.75" customHeight="1">
      <c r="A311" s="49"/>
      <c r="B311" s="49"/>
      <c r="C311" s="49"/>
      <c r="D311" s="54"/>
    </row>
    <row r="312" spans="1:4" ht="27.75" customHeight="1">
      <c r="A312" s="49"/>
      <c r="B312" s="49"/>
      <c r="C312" s="49"/>
      <c r="D312" s="54"/>
    </row>
    <row r="313" spans="1:4" ht="27.75" customHeight="1">
      <c r="A313" s="49"/>
      <c r="B313" s="49"/>
      <c r="C313" s="49"/>
      <c r="D313" s="54"/>
    </row>
    <row r="314" spans="1:4" ht="27.75" customHeight="1">
      <c r="A314" s="49"/>
      <c r="B314" s="49"/>
      <c r="C314" s="49"/>
      <c r="D314" s="54"/>
    </row>
    <row r="315" spans="1:4" ht="27.75" customHeight="1">
      <c r="A315" s="49"/>
      <c r="B315" s="49"/>
      <c r="C315" s="49"/>
      <c r="D315" s="54"/>
    </row>
    <row r="316" spans="1:4" ht="27.75" customHeight="1">
      <c r="A316" s="49"/>
      <c r="B316" s="49"/>
      <c r="C316" s="49"/>
      <c r="D316" s="54"/>
    </row>
    <row r="317" spans="1:4" ht="27.75" customHeight="1">
      <c r="A317" s="49"/>
      <c r="B317" s="49"/>
      <c r="C317" s="49"/>
      <c r="D317" s="54"/>
    </row>
    <row r="318" spans="1:4" ht="27.75" customHeight="1">
      <c r="A318" s="49"/>
      <c r="B318" s="49"/>
      <c r="C318" s="49"/>
      <c r="D318" s="54"/>
    </row>
    <row r="319" spans="1:4" ht="27.75" customHeight="1">
      <c r="A319" s="49"/>
      <c r="B319" s="49"/>
      <c r="C319" s="49"/>
      <c r="D319" s="54"/>
    </row>
    <row r="320" spans="1:4" ht="27.75" customHeight="1">
      <c r="A320" s="49"/>
      <c r="B320" s="49"/>
      <c r="C320" s="49"/>
      <c r="D320" s="54"/>
    </row>
    <row r="321" spans="1:4" ht="27.75" customHeight="1">
      <c r="A321" s="49"/>
      <c r="B321" s="49"/>
      <c r="C321" s="49"/>
      <c r="D321" s="54"/>
    </row>
    <row r="322" spans="1:4" ht="27.75" customHeight="1">
      <c r="A322" s="49"/>
      <c r="B322" s="49"/>
      <c r="C322" s="49"/>
      <c r="D322" s="54"/>
    </row>
    <row r="323" spans="1:4" ht="27.75" customHeight="1">
      <c r="A323" s="49"/>
      <c r="B323" s="49"/>
      <c r="C323" s="49"/>
      <c r="D323" s="54"/>
    </row>
    <row r="324" spans="1:4" ht="27.75" customHeight="1">
      <c r="A324" s="49"/>
      <c r="B324" s="49"/>
      <c r="C324" s="49"/>
      <c r="D324" s="54"/>
    </row>
    <row r="325" spans="1:4" ht="27.75" customHeight="1">
      <c r="A325" s="49"/>
      <c r="B325" s="49"/>
      <c r="C325" s="49"/>
      <c r="D325" s="54"/>
    </row>
    <row r="326" spans="1:4" ht="27.75" customHeight="1">
      <c r="A326" s="49"/>
      <c r="B326" s="49"/>
      <c r="C326" s="49"/>
      <c r="D326" s="54"/>
    </row>
    <row r="327" spans="1:4" ht="27.75" customHeight="1">
      <c r="A327" s="49"/>
      <c r="B327" s="49"/>
      <c r="C327" s="49"/>
      <c r="D327" s="54"/>
    </row>
    <row r="328" spans="1:4" ht="27.75" customHeight="1">
      <c r="A328" s="49"/>
      <c r="B328" s="49"/>
      <c r="C328" s="49"/>
      <c r="D328" s="54"/>
    </row>
    <row r="329" spans="1:4" ht="27.75" customHeight="1">
      <c r="A329" s="49"/>
      <c r="B329" s="49"/>
      <c r="C329" s="49"/>
      <c r="D329" s="54"/>
    </row>
    <row r="330" spans="1:4" ht="27.75" customHeight="1">
      <c r="A330" s="49"/>
      <c r="B330" s="49"/>
      <c r="C330" s="49"/>
      <c r="D330" s="54"/>
    </row>
    <row r="331" spans="1:4" ht="27.75" customHeight="1">
      <c r="A331" s="49"/>
      <c r="B331" s="49"/>
      <c r="C331" s="49"/>
      <c r="D331" s="54"/>
    </row>
    <row r="332" spans="1:4" ht="27.75" customHeight="1">
      <c r="A332" s="49"/>
      <c r="B332" s="49"/>
      <c r="C332" s="49"/>
      <c r="D332" s="54"/>
    </row>
    <row r="333" spans="1:4" ht="27.75" customHeight="1">
      <c r="A333" s="49"/>
      <c r="B333" s="49"/>
      <c r="C333" s="49"/>
      <c r="D333" s="54"/>
    </row>
    <row r="334" spans="1:4" ht="27.75" customHeight="1">
      <c r="A334" s="49"/>
      <c r="B334" s="49"/>
      <c r="C334" s="49"/>
      <c r="D334" s="54"/>
    </row>
    <row r="335" spans="1:4" ht="27.75" customHeight="1">
      <c r="A335" s="49"/>
      <c r="B335" s="49"/>
      <c r="C335" s="49"/>
      <c r="D335" s="54"/>
    </row>
    <row r="336" spans="1:4" ht="27.75" customHeight="1">
      <c r="A336" s="49"/>
      <c r="B336" s="49"/>
      <c r="C336" s="49"/>
      <c r="D336" s="54"/>
    </row>
    <row r="337" spans="1:4" ht="27.75" customHeight="1">
      <c r="A337" s="49"/>
      <c r="B337" s="49"/>
      <c r="C337" s="49"/>
      <c r="D337" s="54"/>
    </row>
    <row r="338" spans="1:4" ht="27.75" customHeight="1">
      <c r="A338" s="49"/>
      <c r="B338" s="49"/>
      <c r="C338" s="49"/>
      <c r="D338" s="54"/>
    </row>
    <row r="339" spans="1:4" ht="27.75" customHeight="1">
      <c r="A339" s="49"/>
      <c r="B339" s="49"/>
      <c r="C339" s="49"/>
      <c r="D339" s="54"/>
    </row>
    <row r="340" spans="1:4" ht="27.75" customHeight="1">
      <c r="A340" s="49"/>
      <c r="B340" s="49"/>
      <c r="C340" s="49"/>
      <c r="D340" s="54"/>
    </row>
    <row r="341" spans="1:4" ht="27.75" customHeight="1">
      <c r="A341" s="49"/>
      <c r="B341" s="49"/>
      <c r="C341" s="49"/>
      <c r="D341" s="54"/>
    </row>
    <row r="342" spans="1:4" ht="27.75" customHeight="1">
      <c r="A342" s="49"/>
      <c r="B342" s="49"/>
      <c r="C342" s="49"/>
      <c r="D342" s="54"/>
    </row>
    <row r="343" spans="1:4" ht="27.75" customHeight="1">
      <c r="A343" s="49"/>
      <c r="B343" s="49"/>
      <c r="C343" s="49"/>
      <c r="D343" s="54"/>
    </row>
    <row r="344" spans="1:4" ht="27.75" customHeight="1">
      <c r="A344" s="49"/>
      <c r="B344" s="49"/>
      <c r="C344" s="49"/>
      <c r="D344" s="54"/>
    </row>
    <row r="345" spans="1:4" ht="27.75" customHeight="1">
      <c r="A345" s="49"/>
      <c r="B345" s="49"/>
      <c r="C345" s="49"/>
      <c r="D345" s="54"/>
    </row>
    <row r="346" spans="1:4" ht="27.75" customHeight="1">
      <c r="A346" s="49"/>
      <c r="B346" s="49"/>
      <c r="C346" s="49"/>
      <c r="D346" s="54"/>
    </row>
    <row r="347" spans="1:4" ht="27.75" customHeight="1">
      <c r="A347" s="49"/>
      <c r="B347" s="49"/>
      <c r="C347" s="49"/>
      <c r="D347" s="54"/>
    </row>
    <row r="348" spans="1:4" ht="27.75" customHeight="1">
      <c r="A348" s="49"/>
      <c r="B348" s="49"/>
      <c r="C348" s="49"/>
      <c r="D348" s="54"/>
    </row>
    <row r="349" spans="1:4" ht="27.75" customHeight="1">
      <c r="A349" s="49"/>
      <c r="B349" s="49"/>
      <c r="C349" s="49"/>
      <c r="D349" s="54"/>
    </row>
    <row r="350" spans="1:4" ht="27.75" customHeight="1">
      <c r="A350" s="49"/>
      <c r="B350" s="49"/>
      <c r="C350" s="49"/>
      <c r="D350" s="54"/>
    </row>
    <row r="351" spans="1:4" ht="27.75" customHeight="1">
      <c r="A351" s="49"/>
      <c r="B351" s="49"/>
      <c r="C351" s="49"/>
      <c r="D351" s="54"/>
    </row>
    <row r="352" spans="1:4" ht="27.75" customHeight="1">
      <c r="A352" s="49"/>
      <c r="B352" s="49"/>
      <c r="C352" s="49"/>
      <c r="D352" s="54"/>
    </row>
    <row r="353" spans="1:4" ht="27.75" customHeight="1">
      <c r="A353" s="49"/>
      <c r="B353" s="49"/>
      <c r="C353" s="49"/>
      <c r="D353" s="54"/>
    </row>
    <row r="354" spans="1:4" ht="27.75" customHeight="1">
      <c r="A354" s="49"/>
      <c r="B354" s="49"/>
      <c r="C354" s="49"/>
      <c r="D354" s="54"/>
    </row>
    <row r="355" spans="1:4" ht="27.75" customHeight="1">
      <c r="A355" s="49"/>
      <c r="B355" s="49"/>
      <c r="C355" s="49"/>
      <c r="D355" s="54"/>
    </row>
    <row r="356" spans="1:4" ht="27.75" customHeight="1">
      <c r="A356" s="49"/>
      <c r="B356" s="49"/>
      <c r="C356" s="49"/>
      <c r="D356" s="54"/>
    </row>
    <row r="357" spans="1:4" ht="27.75" customHeight="1">
      <c r="A357" s="49"/>
      <c r="B357" s="49"/>
      <c r="C357" s="49"/>
      <c r="D357" s="54"/>
    </row>
    <row r="358" spans="1:4" ht="27.75" customHeight="1">
      <c r="A358" s="49"/>
      <c r="B358" s="49"/>
      <c r="C358" s="49"/>
      <c r="D358" s="54"/>
    </row>
    <row r="359" spans="1:4" ht="27.75" customHeight="1">
      <c r="A359" s="49"/>
      <c r="B359" s="49"/>
      <c r="C359" s="49"/>
      <c r="D359" s="54"/>
    </row>
    <row r="360" spans="1:4" ht="27.75" customHeight="1">
      <c r="A360" s="49"/>
      <c r="B360" s="49"/>
      <c r="C360" s="49"/>
      <c r="D360" s="54"/>
    </row>
    <row r="361" spans="1:4" ht="27.75" customHeight="1">
      <c r="A361" s="49"/>
      <c r="B361" s="49"/>
      <c r="C361" s="49"/>
      <c r="D361" s="54"/>
    </row>
    <row r="362" spans="1:4" ht="27.75" customHeight="1">
      <c r="A362" s="49"/>
      <c r="B362" s="49"/>
      <c r="C362" s="49"/>
      <c r="D362" s="54"/>
    </row>
    <row r="363" spans="1:4" ht="27.75" customHeight="1">
      <c r="A363" s="49"/>
      <c r="B363" s="49"/>
      <c r="C363" s="49"/>
      <c r="D363" s="54"/>
    </row>
    <row r="364" spans="1:4" ht="27.75" customHeight="1">
      <c r="A364" s="49"/>
      <c r="B364" s="49"/>
      <c r="C364" s="49"/>
      <c r="D364" s="54"/>
    </row>
    <row r="365" spans="1:4" ht="27.75" customHeight="1">
      <c r="A365" s="49"/>
      <c r="B365" s="49"/>
      <c r="C365" s="49"/>
      <c r="D365" s="54"/>
    </row>
    <row r="366" spans="1:4" ht="27.75" customHeight="1">
      <c r="A366" s="49"/>
      <c r="B366" s="49"/>
      <c r="C366" s="49"/>
      <c r="D366" s="54"/>
    </row>
    <row r="367" spans="1:4" ht="27.75" customHeight="1">
      <c r="A367" s="49"/>
      <c r="B367" s="49"/>
      <c r="C367" s="49"/>
      <c r="D367" s="54"/>
    </row>
    <row r="368" spans="1:4" ht="27.75" customHeight="1">
      <c r="A368" s="49"/>
      <c r="B368" s="49"/>
      <c r="C368" s="49"/>
      <c r="D368" s="54"/>
    </row>
    <row r="369" spans="1:4" ht="27.75" customHeight="1">
      <c r="A369" s="49"/>
      <c r="B369" s="49"/>
      <c r="C369" s="49"/>
      <c r="D369" s="54"/>
    </row>
    <row r="370" spans="1:4" ht="27.75" customHeight="1">
      <c r="A370" s="49"/>
      <c r="B370" s="49"/>
      <c r="C370" s="49"/>
      <c r="D370" s="54"/>
    </row>
    <row r="371" spans="1:4" ht="27.75" customHeight="1">
      <c r="A371" s="49"/>
      <c r="B371" s="49"/>
      <c r="C371" s="49"/>
      <c r="D371" s="54"/>
    </row>
    <row r="372" spans="1:4" ht="27.75" customHeight="1">
      <c r="A372" s="49"/>
      <c r="B372" s="49"/>
      <c r="C372" s="49"/>
      <c r="D372" s="54"/>
    </row>
    <row r="373" spans="1:4" ht="27.75" customHeight="1">
      <c r="A373" s="49"/>
      <c r="B373" s="49"/>
      <c r="C373" s="49"/>
      <c r="D373" s="54"/>
    </row>
    <row r="374" spans="1:4" ht="27.75" customHeight="1">
      <c r="A374" s="49"/>
      <c r="B374" s="49"/>
      <c r="C374" s="49"/>
      <c r="D374" s="54"/>
    </row>
    <row r="375" spans="1:4" ht="27.75" customHeight="1">
      <c r="A375" s="49"/>
      <c r="B375" s="49"/>
      <c r="C375" s="49"/>
      <c r="D375" s="54"/>
    </row>
    <row r="376" spans="1:4" ht="27.75" customHeight="1">
      <c r="A376" s="49"/>
      <c r="B376" s="49"/>
      <c r="C376" s="49"/>
      <c r="D376" s="54"/>
    </row>
    <row r="377" spans="1:4" ht="27.75" customHeight="1">
      <c r="A377" s="49"/>
      <c r="B377" s="49"/>
      <c r="C377" s="49"/>
      <c r="D377" s="54"/>
    </row>
    <row r="378" spans="1:4" ht="27.75" customHeight="1">
      <c r="A378" s="49"/>
      <c r="B378" s="49"/>
      <c r="C378" s="49"/>
      <c r="D378" s="54"/>
    </row>
    <row r="379" spans="1:4" ht="27.75" customHeight="1">
      <c r="A379" s="49"/>
      <c r="B379" s="49"/>
      <c r="C379" s="49"/>
      <c r="D379" s="54"/>
    </row>
    <row r="380" spans="1:4" ht="27.75" customHeight="1">
      <c r="A380" s="49"/>
      <c r="B380" s="49"/>
      <c r="C380" s="49"/>
      <c r="D380" s="54"/>
    </row>
    <row r="381" spans="1:4" ht="27.75" customHeight="1">
      <c r="A381" s="49"/>
      <c r="B381" s="49"/>
      <c r="C381" s="49"/>
      <c r="D381" s="54"/>
    </row>
    <row r="382" spans="1:4" ht="27.75" customHeight="1">
      <c r="A382" s="49"/>
      <c r="B382" s="49"/>
      <c r="C382" s="49"/>
      <c r="D382" s="54"/>
    </row>
    <row r="383" spans="1:4" ht="27.75" customHeight="1">
      <c r="A383" s="49"/>
      <c r="B383" s="49"/>
      <c r="C383" s="49"/>
      <c r="D383" s="54"/>
    </row>
    <row r="384" spans="1:4" ht="27.75" customHeight="1">
      <c r="A384" s="49"/>
      <c r="B384" s="49"/>
      <c r="C384" s="49"/>
      <c r="D384" s="54"/>
    </row>
    <row r="385" spans="1:4" ht="27.75" customHeight="1">
      <c r="A385" s="49"/>
      <c r="B385" s="49"/>
      <c r="C385" s="49"/>
      <c r="D385" s="54"/>
    </row>
    <row r="386" spans="1:4" ht="27.75" customHeight="1">
      <c r="A386" s="49"/>
      <c r="B386" s="49"/>
      <c r="C386" s="49"/>
      <c r="D386" s="54"/>
    </row>
    <row r="387" spans="1:4" ht="27.75" customHeight="1">
      <c r="A387" s="49"/>
      <c r="B387" s="49"/>
      <c r="C387" s="49"/>
      <c r="D387" s="54"/>
    </row>
    <row r="388" spans="1:4" ht="27.75" customHeight="1">
      <c r="A388" s="49"/>
      <c r="B388" s="49"/>
      <c r="C388" s="49"/>
      <c r="D388" s="54"/>
    </row>
    <row r="389" spans="1:4" ht="27.75" customHeight="1">
      <c r="A389" s="49"/>
      <c r="B389" s="49"/>
      <c r="C389" s="49"/>
      <c r="D389" s="54"/>
    </row>
    <row r="390" spans="1:4" ht="27.75" customHeight="1">
      <c r="A390" s="49"/>
      <c r="B390" s="49"/>
      <c r="C390" s="49"/>
      <c r="D390" s="54"/>
    </row>
    <row r="391" spans="1:4" ht="27.75" customHeight="1">
      <c r="A391" s="49"/>
      <c r="B391" s="49"/>
      <c r="C391" s="49"/>
      <c r="D391" s="54"/>
    </row>
    <row r="392" spans="1:4" ht="27.75" customHeight="1">
      <c r="A392" s="49"/>
      <c r="B392" s="49"/>
      <c r="C392" s="49"/>
      <c r="D392" s="54"/>
    </row>
    <row r="393" spans="1:4" ht="27.75" customHeight="1">
      <c r="A393" s="49"/>
      <c r="B393" s="49"/>
      <c r="C393" s="49"/>
      <c r="D393" s="54"/>
    </row>
    <row r="394" spans="1:4" ht="27.75" customHeight="1">
      <c r="A394" s="49"/>
      <c r="B394" s="49"/>
      <c r="C394" s="49"/>
      <c r="D394" s="54"/>
    </row>
    <row r="395" spans="1:4" ht="27.75" customHeight="1">
      <c r="A395" s="49"/>
      <c r="B395" s="49"/>
      <c r="C395" s="49"/>
      <c r="D395" s="54"/>
    </row>
    <row r="396" spans="1:4" ht="27.75" customHeight="1">
      <c r="A396" s="49"/>
      <c r="B396" s="49"/>
      <c r="C396" s="49"/>
      <c r="D396" s="54"/>
    </row>
    <row r="397" spans="1:4" ht="27.75" customHeight="1">
      <c r="A397" s="49"/>
      <c r="B397" s="49"/>
      <c r="C397" s="49"/>
      <c r="D397" s="54"/>
    </row>
    <row r="398" spans="1:4" ht="27.75" customHeight="1">
      <c r="A398" s="49"/>
      <c r="B398" s="49"/>
      <c r="C398" s="49"/>
      <c r="D398" s="54"/>
    </row>
    <row r="399" spans="1:4" ht="27.75" customHeight="1">
      <c r="A399" s="49"/>
      <c r="B399" s="49"/>
      <c r="C399" s="49"/>
      <c r="D399" s="54"/>
    </row>
    <row r="400" spans="1:4" ht="27.75" customHeight="1">
      <c r="A400" s="49"/>
      <c r="B400" s="49"/>
      <c r="C400" s="49"/>
      <c r="D400" s="54"/>
    </row>
    <row r="401" spans="1:4" ht="27.75" customHeight="1">
      <c r="A401" s="49"/>
      <c r="B401" s="49"/>
      <c r="C401" s="49"/>
      <c r="D401" s="54"/>
    </row>
    <row r="402" spans="1:4" ht="27.75" customHeight="1">
      <c r="A402" s="49"/>
      <c r="B402" s="49"/>
      <c r="C402" s="49"/>
      <c r="D402" s="54"/>
    </row>
    <row r="403" spans="1:4" ht="27.75" customHeight="1">
      <c r="A403" s="49"/>
      <c r="B403" s="49"/>
      <c r="C403" s="49"/>
      <c r="D403" s="54"/>
    </row>
    <row r="404" spans="1:4" ht="27.75" customHeight="1">
      <c r="A404" s="49"/>
      <c r="B404" s="49"/>
      <c r="C404" s="49"/>
      <c r="D404" s="54"/>
    </row>
    <row r="405" spans="1:4" ht="27.75" customHeight="1">
      <c r="A405" s="49"/>
      <c r="B405" s="49"/>
      <c r="C405" s="49"/>
      <c r="D405" s="54"/>
    </row>
    <row r="406" spans="1:4" ht="27.75" customHeight="1">
      <c r="A406" s="49"/>
      <c r="B406" s="49"/>
      <c r="C406" s="49"/>
      <c r="D406" s="54"/>
    </row>
    <row r="407" spans="1:4" ht="27.75" customHeight="1">
      <c r="A407" s="49"/>
      <c r="B407" s="49"/>
      <c r="C407" s="49"/>
      <c r="D407" s="54"/>
    </row>
    <row r="408" spans="1:4" ht="27.75" customHeight="1">
      <c r="A408" s="49"/>
      <c r="B408" s="49"/>
      <c r="C408" s="49"/>
      <c r="D408" s="54"/>
    </row>
    <row r="409" spans="1:4" ht="27.75" customHeight="1">
      <c r="A409" s="49"/>
      <c r="B409" s="49"/>
      <c r="C409" s="49"/>
      <c r="D409" s="54"/>
    </row>
    <row r="410" spans="1:4" ht="27.75" customHeight="1">
      <c r="A410" s="49"/>
      <c r="B410" s="49"/>
      <c r="C410" s="49"/>
      <c r="D410" s="54"/>
    </row>
    <row r="411" spans="1:4" ht="27.75" customHeight="1">
      <c r="A411" s="49"/>
      <c r="B411" s="49"/>
      <c r="C411" s="49"/>
      <c r="D411" s="54"/>
    </row>
    <row r="412" spans="1:4" ht="27.75" customHeight="1">
      <c r="A412" s="49"/>
      <c r="B412" s="49"/>
      <c r="C412" s="49"/>
      <c r="D412" s="54"/>
    </row>
    <row r="413" spans="1:4" ht="27.75" customHeight="1">
      <c r="A413" s="49"/>
      <c r="B413" s="49"/>
      <c r="C413" s="49"/>
      <c r="D413" s="54"/>
    </row>
    <row r="414" spans="1:4" ht="27.75" customHeight="1">
      <c r="A414" s="49"/>
      <c r="B414" s="49"/>
      <c r="C414" s="49"/>
      <c r="D414" s="54"/>
    </row>
    <row r="415" spans="1:4" ht="27.75" customHeight="1">
      <c r="A415" s="49"/>
      <c r="B415" s="49"/>
      <c r="C415" s="49"/>
      <c r="D415" s="54"/>
    </row>
    <row r="416" spans="1:4" ht="27.75" customHeight="1">
      <c r="A416" s="49"/>
      <c r="B416" s="49"/>
      <c r="C416" s="49"/>
      <c r="D416" s="54"/>
    </row>
    <row r="417" spans="1:4" ht="27.75" customHeight="1">
      <c r="A417" s="49"/>
      <c r="B417" s="49"/>
      <c r="C417" s="49"/>
      <c r="D417" s="54"/>
    </row>
    <row r="418" spans="1:4" ht="27.75" customHeight="1">
      <c r="A418" s="49"/>
      <c r="B418" s="49"/>
      <c r="C418" s="49"/>
      <c r="D418" s="54"/>
    </row>
    <row r="419" spans="1:4" ht="27.75" customHeight="1">
      <c r="A419" s="49"/>
      <c r="B419" s="49"/>
      <c r="C419" s="49"/>
      <c r="D419" s="54"/>
    </row>
    <row r="420" spans="1:4" ht="27.75" customHeight="1">
      <c r="A420" s="49"/>
      <c r="B420" s="49"/>
      <c r="C420" s="49"/>
      <c r="D420" s="54"/>
    </row>
    <row r="421" spans="1:4" ht="27.75" customHeight="1">
      <c r="A421" s="49"/>
      <c r="B421" s="49"/>
      <c r="C421" s="49"/>
      <c r="D421" s="54"/>
    </row>
    <row r="422" spans="1:4" ht="27.75" customHeight="1">
      <c r="A422" s="49"/>
      <c r="B422" s="49"/>
      <c r="C422" s="49"/>
      <c r="D422" s="54"/>
    </row>
    <row r="423" spans="1:4" ht="27.75" customHeight="1">
      <c r="A423" s="49"/>
      <c r="B423" s="49"/>
      <c r="C423" s="49"/>
      <c r="D423" s="54"/>
    </row>
    <row r="424" spans="1:4" ht="27.75" customHeight="1">
      <c r="A424" s="49"/>
      <c r="B424" s="49"/>
      <c r="C424" s="49"/>
      <c r="D424" s="54"/>
    </row>
    <row r="425" spans="1:4" ht="27.75" customHeight="1">
      <c r="A425" s="49"/>
      <c r="B425" s="49"/>
      <c r="C425" s="49"/>
      <c r="D425" s="54"/>
    </row>
    <row r="426" spans="1:4" ht="27.75" customHeight="1">
      <c r="A426" s="49"/>
      <c r="B426" s="49"/>
      <c r="C426" s="49"/>
      <c r="D426" s="54"/>
    </row>
    <row r="427" spans="1:4" ht="27.75" customHeight="1">
      <c r="A427" s="49"/>
      <c r="B427" s="49"/>
      <c r="C427" s="49"/>
      <c r="D427" s="54"/>
    </row>
    <row r="428" spans="1:4" ht="27.75" customHeight="1">
      <c r="A428" s="49"/>
      <c r="B428" s="49"/>
      <c r="C428" s="49"/>
      <c r="D428" s="54"/>
    </row>
    <row r="429" spans="1:4" ht="27.75" customHeight="1">
      <c r="A429" s="49"/>
      <c r="B429" s="49"/>
      <c r="C429" s="49"/>
      <c r="D429" s="54"/>
    </row>
    <row r="430" spans="1:4" ht="27.75" customHeight="1">
      <c r="A430" s="49"/>
      <c r="B430" s="49"/>
      <c r="C430" s="49"/>
      <c r="D430" s="54"/>
    </row>
    <row r="431" spans="1:4" ht="27.75" customHeight="1">
      <c r="A431" s="49"/>
      <c r="B431" s="49"/>
      <c r="C431" s="49"/>
      <c r="D431" s="54"/>
    </row>
    <row r="432" spans="1:4" ht="27.75" customHeight="1">
      <c r="A432" s="49"/>
      <c r="B432" s="49"/>
      <c r="C432" s="49"/>
      <c r="D432" s="54"/>
    </row>
    <row r="433" spans="1:4" ht="27.75" customHeight="1">
      <c r="A433" s="49"/>
      <c r="B433" s="49"/>
      <c r="C433" s="49"/>
      <c r="D433" s="54"/>
    </row>
    <row r="434" spans="1:4" ht="27.75" customHeight="1">
      <c r="A434" s="49"/>
      <c r="B434" s="49"/>
      <c r="C434" s="49"/>
      <c r="D434" s="54"/>
    </row>
    <row r="435" spans="1:4" ht="27.75" customHeight="1">
      <c r="A435" s="49"/>
      <c r="B435" s="49"/>
      <c r="C435" s="49"/>
      <c r="D435" s="54"/>
    </row>
    <row r="436" spans="1:4" ht="27.75" customHeight="1">
      <c r="A436" s="49"/>
      <c r="B436" s="49"/>
      <c r="C436" s="49"/>
      <c r="D436" s="54"/>
    </row>
    <row r="437" spans="1:4" ht="27.75" customHeight="1">
      <c r="A437" s="49"/>
      <c r="B437" s="49"/>
      <c r="C437" s="49"/>
      <c r="D437" s="54"/>
    </row>
    <row r="438" spans="1:4" ht="27.75" customHeight="1">
      <c r="A438" s="49"/>
      <c r="B438" s="49"/>
      <c r="C438" s="49"/>
      <c r="D438" s="54"/>
    </row>
    <row r="439" spans="1:4" ht="27.75" customHeight="1">
      <c r="A439" s="49"/>
      <c r="B439" s="49"/>
      <c r="C439" s="49"/>
      <c r="D439" s="54"/>
    </row>
    <row r="440" spans="1:4" ht="27.75" customHeight="1">
      <c r="A440" s="49"/>
      <c r="B440" s="49"/>
      <c r="C440" s="49"/>
      <c r="D440" s="54"/>
    </row>
    <row r="441" spans="1:4" ht="27.75" customHeight="1">
      <c r="A441" s="49"/>
      <c r="B441" s="49"/>
      <c r="C441" s="49"/>
      <c r="D441" s="54"/>
    </row>
    <row r="442" spans="1:4" ht="27.75" customHeight="1">
      <c r="A442" s="49"/>
      <c r="B442" s="49"/>
      <c r="C442" s="49"/>
      <c r="D442" s="54"/>
    </row>
    <row r="443" spans="1:4" ht="27.75" customHeight="1">
      <c r="A443" s="49"/>
      <c r="B443" s="49"/>
      <c r="C443" s="49"/>
      <c r="D443" s="54"/>
    </row>
    <row r="444" spans="1:4" ht="27.75" customHeight="1">
      <c r="A444" s="49"/>
      <c r="B444" s="49"/>
      <c r="C444" s="49"/>
      <c r="D444" s="54"/>
    </row>
    <row r="445" spans="1:4" ht="27.75" customHeight="1">
      <c r="A445" s="49"/>
      <c r="B445" s="49"/>
      <c r="C445" s="49"/>
      <c r="D445" s="54"/>
    </row>
    <row r="446" spans="1:4" ht="27.75" customHeight="1">
      <c r="A446" s="49"/>
      <c r="B446" s="49"/>
      <c r="C446" s="49"/>
      <c r="D446" s="54"/>
    </row>
    <row r="447" spans="1:4" ht="27.75" customHeight="1">
      <c r="A447" s="49"/>
      <c r="B447" s="49"/>
      <c r="C447" s="49"/>
      <c r="D447" s="54"/>
    </row>
    <row r="448" spans="1:4" ht="27.75" customHeight="1">
      <c r="A448" s="49"/>
      <c r="B448" s="49"/>
      <c r="C448" s="49"/>
      <c r="D448" s="54"/>
    </row>
    <row r="449" spans="1:4" ht="27.75" customHeight="1">
      <c r="A449" s="49"/>
      <c r="B449" s="49"/>
      <c r="C449" s="49"/>
      <c r="D449" s="54"/>
    </row>
    <row r="450" spans="1:4" ht="27.75" customHeight="1">
      <c r="A450" s="49"/>
      <c r="B450" s="49"/>
      <c r="C450" s="49"/>
      <c r="D450" s="54"/>
    </row>
    <row r="451" spans="1:4" ht="27.75" customHeight="1">
      <c r="A451" s="49"/>
      <c r="B451" s="49"/>
      <c r="C451" s="49"/>
      <c r="D451" s="54"/>
    </row>
    <row r="452" spans="1:4" ht="27.75" customHeight="1">
      <c r="A452" s="49"/>
      <c r="B452" s="49"/>
      <c r="C452" s="49"/>
      <c r="D452" s="54"/>
    </row>
    <row r="453" spans="1:4" ht="27.75" customHeight="1">
      <c r="A453" s="49"/>
      <c r="B453" s="49"/>
      <c r="C453" s="49"/>
      <c r="D453" s="54"/>
    </row>
    <row r="454" spans="1:4" ht="27.75" customHeight="1">
      <c r="A454" s="49"/>
      <c r="B454" s="49"/>
      <c r="C454" s="49"/>
      <c r="D454" s="54"/>
    </row>
    <row r="455" spans="1:4" ht="27.75" customHeight="1">
      <c r="A455" s="49"/>
      <c r="B455" s="49"/>
      <c r="C455" s="49"/>
      <c r="D455" s="54"/>
    </row>
    <row r="456" spans="1:4" ht="27.75" customHeight="1">
      <c r="A456" s="49"/>
      <c r="B456" s="49"/>
      <c r="C456" s="49"/>
      <c r="D456" s="54"/>
    </row>
    <row r="457" spans="1:4" ht="27.75" customHeight="1">
      <c r="A457" s="49"/>
      <c r="B457" s="49"/>
      <c r="C457" s="49"/>
      <c r="D457" s="54"/>
    </row>
    <row r="458" spans="1:4" ht="27.75" customHeight="1">
      <c r="A458" s="49"/>
      <c r="B458" s="49"/>
      <c r="C458" s="49"/>
      <c r="D458" s="54"/>
    </row>
    <row r="459" spans="1:4" ht="27.75" customHeight="1">
      <c r="A459" s="49"/>
      <c r="B459" s="49"/>
      <c r="C459" s="49"/>
      <c r="D459" s="54"/>
    </row>
    <row r="460" spans="1:4" ht="27.75" customHeight="1">
      <c r="A460" s="49"/>
      <c r="B460" s="49"/>
      <c r="C460" s="49"/>
      <c r="D460" s="54"/>
    </row>
    <row r="461" spans="1:4" ht="27.75" customHeight="1">
      <c r="A461" s="49"/>
      <c r="B461" s="49"/>
      <c r="C461" s="49"/>
      <c r="D461" s="54"/>
    </row>
    <row r="462" spans="1:4" ht="27.75" customHeight="1">
      <c r="A462" s="49"/>
      <c r="B462" s="49"/>
      <c r="C462" s="49"/>
      <c r="D462" s="54"/>
    </row>
    <row r="463" spans="1:4" ht="27.75" customHeight="1">
      <c r="A463" s="49"/>
      <c r="B463" s="49"/>
      <c r="C463" s="49"/>
      <c r="D463" s="54"/>
    </row>
    <row r="464" spans="1:4" ht="27.75" customHeight="1">
      <c r="A464" s="49"/>
      <c r="B464" s="49"/>
      <c r="C464" s="49"/>
      <c r="D464" s="54"/>
    </row>
    <row r="465" spans="1:4" ht="27.75" customHeight="1">
      <c r="A465" s="49"/>
      <c r="B465" s="49"/>
      <c r="C465" s="49"/>
      <c r="D465" s="54"/>
    </row>
    <row r="466" spans="1:4" ht="27.75" customHeight="1">
      <c r="A466" s="49"/>
      <c r="B466" s="49"/>
      <c r="C466" s="49"/>
      <c r="D466" s="54"/>
    </row>
    <row r="467" spans="1:4" ht="27.75" customHeight="1">
      <c r="A467" s="49"/>
      <c r="B467" s="49"/>
      <c r="C467" s="49"/>
      <c r="D467" s="54"/>
    </row>
    <row r="468" spans="1:4" ht="27.75" customHeight="1">
      <c r="A468" s="49"/>
      <c r="B468" s="49"/>
      <c r="C468" s="49"/>
      <c r="D468" s="54"/>
    </row>
    <row r="469" spans="1:4" ht="27.75" customHeight="1">
      <c r="A469" s="49"/>
      <c r="B469" s="49"/>
      <c r="C469" s="49"/>
      <c r="D469" s="54"/>
    </row>
    <row r="470" spans="1:4" ht="27.75" customHeight="1">
      <c r="A470" s="49"/>
      <c r="B470" s="49"/>
      <c r="C470" s="49"/>
      <c r="D470" s="54"/>
    </row>
    <row r="471" spans="1:4" ht="27.75" customHeight="1">
      <c r="A471" s="49"/>
      <c r="B471" s="49"/>
      <c r="C471" s="49"/>
      <c r="D471" s="54"/>
    </row>
    <row r="472" spans="1:4" ht="27.75" customHeight="1">
      <c r="A472" s="49"/>
      <c r="B472" s="49"/>
      <c r="C472" s="49"/>
      <c r="D472" s="54"/>
    </row>
    <row r="473" spans="1:4" ht="27.75" customHeight="1">
      <c r="A473" s="49"/>
      <c r="B473" s="49"/>
      <c r="C473" s="49"/>
      <c r="D473" s="54"/>
    </row>
    <row r="474" spans="1:4" ht="27.75" customHeight="1">
      <c r="A474" s="49"/>
      <c r="B474" s="49"/>
      <c r="C474" s="49"/>
      <c r="D474" s="54"/>
    </row>
    <row r="475" spans="1:4" ht="27.75" customHeight="1">
      <c r="A475" s="49"/>
      <c r="B475" s="49"/>
      <c r="C475" s="49"/>
      <c r="D475" s="54"/>
    </row>
    <row r="476" spans="1:4" ht="27.75" customHeight="1">
      <c r="A476" s="49"/>
      <c r="B476" s="49"/>
      <c r="C476" s="49"/>
      <c r="D476" s="54"/>
    </row>
    <row r="477" spans="1:4" ht="27.75" customHeight="1">
      <c r="A477" s="49"/>
      <c r="B477" s="49"/>
      <c r="C477" s="49"/>
      <c r="D477" s="54"/>
    </row>
    <row r="478" spans="1:4" ht="27.75" customHeight="1">
      <c r="A478" s="49"/>
      <c r="B478" s="49"/>
      <c r="C478" s="49"/>
      <c r="D478" s="54"/>
    </row>
    <row r="479" spans="1:4" ht="27.75" customHeight="1">
      <c r="A479" s="49"/>
      <c r="B479" s="49"/>
      <c r="C479" s="49"/>
      <c r="D479" s="54"/>
    </row>
    <row r="480" spans="1:4" ht="27.75" customHeight="1">
      <c r="A480" s="49"/>
      <c r="B480" s="49"/>
      <c r="C480" s="49"/>
      <c r="D480" s="54"/>
    </row>
    <row r="481" spans="1:4" ht="27.75" customHeight="1">
      <c r="A481" s="49"/>
      <c r="B481" s="49"/>
      <c r="C481" s="49"/>
      <c r="D481" s="54"/>
    </row>
    <row r="482" spans="1:4" ht="27.75" customHeight="1">
      <c r="A482" s="49"/>
      <c r="B482" s="49"/>
      <c r="C482" s="49"/>
      <c r="D482" s="54"/>
    </row>
    <row r="483" spans="1:4" ht="27.75" customHeight="1">
      <c r="A483" s="49"/>
      <c r="B483" s="49"/>
      <c r="C483" s="49"/>
      <c r="D483" s="54"/>
    </row>
    <row r="484" spans="1:4" ht="27.75" customHeight="1">
      <c r="A484" s="49"/>
      <c r="B484" s="49"/>
      <c r="C484" s="49"/>
      <c r="D484" s="54"/>
    </row>
    <row r="485" spans="1:4" ht="27.75" customHeight="1">
      <c r="A485" s="49"/>
      <c r="B485" s="49"/>
      <c r="C485" s="49"/>
      <c r="D485" s="54"/>
    </row>
    <row r="486" spans="1:4" ht="27.75" customHeight="1">
      <c r="A486" s="49"/>
      <c r="B486" s="49"/>
      <c r="C486" s="49"/>
      <c r="D486" s="54"/>
    </row>
    <row r="487" spans="1:4" ht="27.75" customHeight="1">
      <c r="A487" s="49"/>
      <c r="B487" s="49"/>
      <c r="C487" s="49"/>
      <c r="D487" s="54"/>
    </row>
    <row r="488" spans="1:4" ht="27.75" customHeight="1">
      <c r="A488" s="49"/>
      <c r="B488" s="49"/>
      <c r="C488" s="49"/>
      <c r="D488" s="54"/>
    </row>
    <row r="489" spans="1:4" ht="27.75" customHeight="1">
      <c r="A489" s="49"/>
      <c r="B489" s="49"/>
      <c r="C489" s="49"/>
      <c r="D489" s="54"/>
    </row>
    <row r="490" spans="1:4" ht="27.75" customHeight="1">
      <c r="A490" s="49"/>
      <c r="B490" s="49"/>
      <c r="C490" s="49"/>
      <c r="D490" s="54"/>
    </row>
    <row r="491" spans="1:4" ht="27.75" customHeight="1">
      <c r="A491" s="49"/>
      <c r="B491" s="49"/>
      <c r="C491" s="49"/>
      <c r="D491" s="54"/>
    </row>
    <row r="492" spans="1:4" ht="27.75" customHeight="1">
      <c r="A492" s="49"/>
      <c r="B492" s="49"/>
      <c r="C492" s="49"/>
      <c r="D492" s="54"/>
    </row>
    <row r="493" spans="1:4" ht="27.75" customHeight="1">
      <c r="A493" s="49"/>
      <c r="B493" s="49"/>
      <c r="C493" s="49"/>
      <c r="D493" s="54"/>
    </row>
    <row r="494" spans="1:4" ht="27.75" customHeight="1">
      <c r="A494" s="49"/>
      <c r="B494" s="49"/>
      <c r="C494" s="49"/>
      <c r="D494" s="54"/>
    </row>
    <row r="495" spans="1:4" ht="27.75" customHeight="1">
      <c r="A495" s="49"/>
      <c r="B495" s="49"/>
      <c r="C495" s="49"/>
      <c r="D495" s="54"/>
    </row>
    <row r="496" spans="1:4" ht="27.75" customHeight="1">
      <c r="A496" s="49"/>
      <c r="B496" s="49"/>
      <c r="C496" s="49"/>
      <c r="D496" s="54"/>
    </row>
    <row r="497" spans="1:4" ht="27.75" customHeight="1">
      <c r="A497" s="49"/>
      <c r="B497" s="49"/>
      <c r="C497" s="49"/>
      <c r="D497" s="54"/>
    </row>
    <row r="498" spans="1:4" ht="27.75" customHeight="1">
      <c r="A498" s="49"/>
      <c r="B498" s="49"/>
      <c r="C498" s="49"/>
      <c r="D498" s="54"/>
    </row>
    <row r="499" spans="1:4" ht="27.75" customHeight="1">
      <c r="A499" s="49"/>
      <c r="B499" s="49"/>
      <c r="C499" s="49"/>
      <c r="D499" s="54"/>
    </row>
    <row r="500" spans="1:4" ht="27.75" customHeight="1">
      <c r="A500" s="49"/>
      <c r="B500" s="49"/>
      <c r="C500" s="49"/>
      <c r="D500" s="54"/>
    </row>
    <row r="501" spans="1:4" ht="27.75" customHeight="1">
      <c r="A501" s="49"/>
      <c r="B501" s="49"/>
      <c r="C501" s="49"/>
      <c r="D501" s="54"/>
    </row>
    <row r="502" spans="1:4" ht="27.75" customHeight="1">
      <c r="A502" s="49"/>
      <c r="B502" s="49"/>
      <c r="C502" s="49"/>
      <c r="D502" s="54"/>
    </row>
    <row r="503" spans="1:4" ht="27.75" customHeight="1">
      <c r="A503" s="49"/>
      <c r="B503" s="49"/>
      <c r="C503" s="49"/>
      <c r="D503" s="54"/>
    </row>
    <row r="504" spans="1:4" ht="27.75" customHeight="1">
      <c r="A504" s="49"/>
      <c r="B504" s="49"/>
      <c r="C504" s="49"/>
      <c r="D504" s="54"/>
    </row>
    <row r="505" spans="1:4" ht="27.75" customHeight="1">
      <c r="A505" s="49"/>
      <c r="B505" s="49"/>
      <c r="C505" s="49"/>
      <c r="D505" s="54"/>
    </row>
    <row r="506" spans="1:4" ht="27.75" customHeight="1">
      <c r="A506" s="49"/>
      <c r="B506" s="49"/>
      <c r="C506" s="49"/>
      <c r="D506" s="54"/>
    </row>
    <row r="507" spans="1:4" ht="27.75" customHeight="1">
      <c r="A507" s="49"/>
      <c r="B507" s="49"/>
      <c r="C507" s="49"/>
      <c r="D507" s="54"/>
    </row>
    <row r="508" spans="1:4" ht="27.75" customHeight="1">
      <c r="A508" s="49"/>
      <c r="B508" s="49"/>
      <c r="C508" s="49"/>
      <c r="D508" s="54"/>
    </row>
    <row r="509" spans="1:4" ht="27.75" customHeight="1">
      <c r="A509" s="49"/>
      <c r="B509" s="49"/>
      <c r="C509" s="49"/>
      <c r="D509" s="54"/>
    </row>
    <row r="510" spans="1:4" ht="27.75" customHeight="1">
      <c r="A510" s="49"/>
      <c r="B510" s="49"/>
      <c r="C510" s="49"/>
      <c r="D510" s="54"/>
    </row>
    <row r="511" spans="1:4" ht="27.75" customHeight="1">
      <c r="A511" s="49"/>
      <c r="B511" s="49"/>
      <c r="C511" s="49"/>
      <c r="D511" s="54"/>
    </row>
    <row r="512" spans="1:4" ht="27.75" customHeight="1">
      <c r="A512" s="49"/>
      <c r="B512" s="49"/>
      <c r="C512" s="49"/>
      <c r="D512" s="54"/>
    </row>
    <row r="513" spans="1:4" ht="27.75" customHeight="1">
      <c r="A513" s="49"/>
      <c r="B513" s="49"/>
      <c r="C513" s="49"/>
      <c r="D513" s="54"/>
    </row>
    <row r="514" spans="1:4" ht="27.75" customHeight="1">
      <c r="A514" s="49"/>
      <c r="B514" s="49"/>
      <c r="C514" s="49"/>
      <c r="D514" s="54"/>
    </row>
    <row r="515" spans="1:4" ht="27.75" customHeight="1">
      <c r="A515" s="49"/>
      <c r="B515" s="49"/>
      <c r="C515" s="49"/>
      <c r="D515" s="54"/>
    </row>
    <row r="516" spans="1:4" ht="27.75" customHeight="1">
      <c r="A516" s="49"/>
      <c r="B516" s="49"/>
      <c r="C516" s="49"/>
      <c r="D516" s="54"/>
    </row>
    <row r="517" spans="1:4" ht="27.75" customHeight="1">
      <c r="A517" s="49"/>
      <c r="B517" s="49"/>
      <c r="C517" s="49"/>
      <c r="D517" s="54"/>
    </row>
    <row r="518" spans="1:4" ht="27.75" customHeight="1">
      <c r="A518" s="49"/>
      <c r="B518" s="49"/>
      <c r="C518" s="49"/>
      <c r="D518" s="54"/>
    </row>
    <row r="519" spans="1:4" ht="27.75" customHeight="1">
      <c r="A519" s="49"/>
      <c r="B519" s="49"/>
      <c r="C519" s="49"/>
      <c r="D519" s="54"/>
    </row>
    <row r="520" spans="1:4" ht="27.75" customHeight="1">
      <c r="A520" s="49"/>
      <c r="B520" s="49"/>
      <c r="C520" s="49"/>
      <c r="D520" s="54"/>
    </row>
    <row r="521" spans="1:4" ht="27.75" customHeight="1">
      <c r="A521" s="49"/>
      <c r="B521" s="49"/>
      <c r="C521" s="49"/>
      <c r="D521" s="54"/>
    </row>
    <row r="522" spans="1:4" ht="27.75" customHeight="1">
      <c r="A522" s="49"/>
      <c r="B522" s="49"/>
      <c r="C522" s="49"/>
      <c r="D522" s="54"/>
    </row>
    <row r="523" spans="1:4" ht="27.75" customHeight="1">
      <c r="A523" s="49"/>
      <c r="B523" s="49"/>
      <c r="C523" s="49"/>
      <c r="D523" s="54"/>
    </row>
    <row r="524" spans="1:4" ht="27.75" customHeight="1">
      <c r="A524" s="49"/>
      <c r="B524" s="49"/>
      <c r="C524" s="49"/>
      <c r="D524" s="54"/>
    </row>
    <row r="525" spans="1:4" ht="27.75" customHeight="1">
      <c r="A525" s="49"/>
      <c r="B525" s="49"/>
      <c r="C525" s="49"/>
      <c r="D525" s="54"/>
    </row>
    <row r="526" spans="1:4" ht="27.75" customHeight="1">
      <c r="A526" s="49"/>
      <c r="B526" s="49"/>
      <c r="C526" s="49"/>
      <c r="D526" s="54"/>
    </row>
    <row r="527" spans="1:4" ht="27.75" customHeight="1">
      <c r="A527" s="49"/>
      <c r="B527" s="49"/>
      <c r="C527" s="49"/>
      <c r="D527" s="54"/>
    </row>
    <row r="528" spans="1:4" ht="27.75" customHeight="1">
      <c r="A528" s="49"/>
      <c r="B528" s="49"/>
      <c r="C528" s="49"/>
      <c r="D528" s="54"/>
    </row>
    <row r="529" spans="1:4" ht="27.75" customHeight="1">
      <c r="A529" s="49"/>
      <c r="B529" s="49"/>
      <c r="C529" s="49"/>
      <c r="D529" s="54"/>
    </row>
    <row r="530" spans="1:4" ht="27.75" customHeight="1">
      <c r="A530" s="49"/>
      <c r="B530" s="49"/>
      <c r="C530" s="49"/>
      <c r="D530" s="54"/>
    </row>
    <row r="531" spans="1:4" ht="27.75" customHeight="1">
      <c r="A531" s="49"/>
      <c r="B531" s="49"/>
      <c r="C531" s="49"/>
      <c r="D531" s="54"/>
    </row>
    <row r="532" spans="1:4" ht="27.75" customHeight="1">
      <c r="A532" s="49"/>
      <c r="B532" s="49"/>
      <c r="C532" s="49"/>
      <c r="D532" s="54"/>
    </row>
    <row r="533" spans="1:4" ht="27.75" customHeight="1">
      <c r="A533" s="49"/>
      <c r="B533" s="49"/>
      <c r="C533" s="49"/>
      <c r="D533" s="54"/>
    </row>
    <row r="534" spans="1:4" ht="27.75" customHeight="1">
      <c r="A534" s="49"/>
      <c r="B534" s="49"/>
      <c r="C534" s="49"/>
      <c r="D534" s="54"/>
    </row>
    <row r="535" spans="1:4" ht="27.75" customHeight="1">
      <c r="A535" s="49"/>
      <c r="B535" s="49"/>
      <c r="C535" s="49"/>
      <c r="D535" s="54"/>
    </row>
    <row r="536" spans="1:4" ht="27.75" customHeight="1">
      <c r="A536" s="49"/>
      <c r="B536" s="49"/>
      <c r="C536" s="49"/>
      <c r="D536" s="54"/>
    </row>
    <row r="537" spans="1:4" ht="27.75" customHeight="1">
      <c r="A537" s="49"/>
      <c r="B537" s="49"/>
      <c r="C537" s="49"/>
      <c r="D537" s="54"/>
    </row>
    <row r="538" spans="1:4" ht="27.75" customHeight="1">
      <c r="A538" s="49"/>
      <c r="B538" s="49"/>
      <c r="C538" s="49"/>
      <c r="D538" s="54"/>
    </row>
    <row r="539" spans="1:4" ht="27.75" customHeight="1">
      <c r="A539" s="49"/>
      <c r="B539" s="49"/>
      <c r="C539" s="49"/>
      <c r="D539" s="54"/>
    </row>
    <row r="540" spans="1:4" ht="27.75" customHeight="1">
      <c r="A540" s="49"/>
      <c r="B540" s="49"/>
      <c r="C540" s="49"/>
      <c r="D540" s="54"/>
    </row>
    <row r="541" spans="1:4" ht="27.75" customHeight="1">
      <c r="A541" s="49"/>
      <c r="B541" s="49"/>
      <c r="C541" s="49"/>
      <c r="D541" s="54"/>
    </row>
    <row r="542" spans="1:4" ht="27.75" customHeight="1">
      <c r="A542" s="49"/>
      <c r="B542" s="49"/>
      <c r="C542" s="49"/>
      <c r="D542" s="54"/>
    </row>
    <row r="543" spans="1:4" ht="27.75" customHeight="1">
      <c r="A543" s="49"/>
      <c r="B543" s="49"/>
      <c r="C543" s="49"/>
      <c r="D543" s="54"/>
    </row>
    <row r="544" spans="1:4" ht="27.75" customHeight="1">
      <c r="A544" s="49"/>
      <c r="B544" s="49"/>
      <c r="C544" s="49"/>
      <c r="D544" s="54"/>
    </row>
    <row r="545" spans="1:4" ht="27.75" customHeight="1">
      <c r="A545" s="49"/>
      <c r="B545" s="49"/>
      <c r="C545" s="49"/>
      <c r="D545" s="54"/>
    </row>
    <row r="546" spans="1:4" ht="27.75" customHeight="1">
      <c r="A546" s="49"/>
      <c r="B546" s="49"/>
      <c r="C546" s="49"/>
      <c r="D546" s="54"/>
    </row>
    <row r="547" spans="1:4" ht="27.75" customHeight="1">
      <c r="A547" s="49"/>
      <c r="B547" s="49"/>
      <c r="C547" s="49"/>
      <c r="D547" s="54"/>
    </row>
    <row r="548" spans="1:4" ht="27.75" customHeight="1">
      <c r="A548" s="49"/>
      <c r="B548" s="49"/>
      <c r="C548" s="49"/>
      <c r="D548" s="54"/>
    </row>
    <row r="549" spans="1:4" ht="27.75" customHeight="1">
      <c r="A549" s="49"/>
      <c r="B549" s="49"/>
      <c r="C549" s="49"/>
      <c r="D549" s="54"/>
    </row>
    <row r="550" spans="1:4" ht="27.75" customHeight="1">
      <c r="A550" s="49"/>
      <c r="B550" s="49"/>
      <c r="C550" s="49"/>
      <c r="D550" s="54"/>
    </row>
    <row r="551" spans="1:4" ht="27.75" customHeight="1">
      <c r="A551" s="49"/>
      <c r="B551" s="49"/>
      <c r="C551" s="49"/>
      <c r="D551" s="54"/>
    </row>
    <row r="552" spans="1:4" ht="27.75" customHeight="1">
      <c r="A552" s="49"/>
      <c r="B552" s="49"/>
      <c r="C552" s="49"/>
      <c r="D552" s="54"/>
    </row>
    <row r="553" spans="1:4" ht="27.75" customHeight="1">
      <c r="A553" s="49"/>
      <c r="B553" s="49"/>
      <c r="C553" s="49"/>
      <c r="D553" s="54"/>
    </row>
    <row r="554" spans="1:4" ht="27.75" customHeight="1">
      <c r="A554" s="49"/>
      <c r="B554" s="49"/>
      <c r="C554" s="49"/>
      <c r="D554" s="54"/>
    </row>
    <row r="555" spans="1:4" ht="27.75" customHeight="1">
      <c r="A555" s="49"/>
      <c r="B555" s="49"/>
      <c r="C555" s="49"/>
      <c r="D555" s="54"/>
    </row>
    <row r="556" spans="1:4" ht="27.75" customHeight="1">
      <c r="A556" s="49"/>
      <c r="B556" s="49"/>
      <c r="C556" s="49"/>
      <c r="D556" s="54"/>
    </row>
    <row r="557" spans="1:4" ht="27.75" customHeight="1">
      <c r="A557" s="49"/>
      <c r="B557" s="49"/>
      <c r="C557" s="49"/>
      <c r="D557" s="54"/>
    </row>
    <row r="558" spans="1:4" ht="27.75" customHeight="1">
      <c r="A558" s="49"/>
      <c r="B558" s="49"/>
      <c r="C558" s="49"/>
      <c r="D558" s="54"/>
    </row>
    <row r="559" spans="1:4" ht="27.75" customHeight="1">
      <c r="A559" s="49"/>
      <c r="B559" s="49"/>
      <c r="C559" s="49"/>
      <c r="D559" s="54"/>
    </row>
    <row r="560" spans="1:4" ht="27.75" customHeight="1">
      <c r="A560" s="49"/>
      <c r="B560" s="49"/>
      <c r="C560" s="49"/>
      <c r="D560" s="54"/>
    </row>
    <row r="561" spans="1:4" ht="27.75" customHeight="1">
      <c r="A561" s="49"/>
      <c r="B561" s="49"/>
      <c r="C561" s="49"/>
      <c r="D561" s="54"/>
    </row>
    <row r="562" spans="1:4" ht="27.75" customHeight="1">
      <c r="A562" s="49"/>
      <c r="B562" s="49"/>
      <c r="C562" s="49"/>
      <c r="D562" s="54"/>
    </row>
    <row r="563" spans="1:4" ht="27.75" customHeight="1">
      <c r="A563" s="49"/>
      <c r="B563" s="49"/>
      <c r="C563" s="49"/>
      <c r="D563" s="54"/>
    </row>
    <row r="564" spans="1:4" ht="27.75" customHeight="1">
      <c r="A564" s="49"/>
      <c r="B564" s="49"/>
      <c r="C564" s="49"/>
      <c r="D564" s="54"/>
    </row>
    <row r="565" spans="1:4" ht="27.75" customHeight="1">
      <c r="A565" s="49"/>
      <c r="B565" s="49"/>
      <c r="C565" s="49"/>
      <c r="D565" s="54"/>
    </row>
    <row r="566" spans="1:4" ht="27.75" customHeight="1">
      <c r="A566" s="49"/>
      <c r="B566" s="49"/>
      <c r="C566" s="49"/>
      <c r="D566" s="54"/>
    </row>
    <row r="567" spans="1:4" ht="27.75" customHeight="1">
      <c r="A567" s="49"/>
      <c r="B567" s="49"/>
      <c r="C567" s="49"/>
      <c r="D567" s="54"/>
    </row>
    <row r="568" spans="1:4" ht="27.75" customHeight="1">
      <c r="A568" s="49"/>
      <c r="B568" s="49"/>
      <c r="C568" s="49"/>
      <c r="D568" s="54"/>
    </row>
    <row r="569" spans="1:4" ht="27.75" customHeight="1">
      <c r="A569" s="49"/>
      <c r="B569" s="49"/>
      <c r="C569" s="49"/>
      <c r="D569" s="54"/>
    </row>
    <row r="570" spans="1:4" ht="27.75" customHeight="1">
      <c r="A570" s="49"/>
      <c r="B570" s="49"/>
      <c r="C570" s="49"/>
      <c r="D570" s="54"/>
    </row>
    <row r="571" spans="1:4" ht="27.75" customHeight="1">
      <c r="A571" s="49"/>
      <c r="B571" s="49"/>
      <c r="C571" s="49"/>
      <c r="D571" s="54"/>
    </row>
    <row r="572" spans="1:4" ht="27.75" customHeight="1">
      <c r="A572" s="49"/>
      <c r="B572" s="49"/>
      <c r="C572" s="49"/>
      <c r="D572" s="54"/>
    </row>
    <row r="573" ht="27.75" customHeight="1"/>
  </sheetData>
  <sheetProtection/>
  <mergeCells count="3">
    <mergeCell ref="A2:D2"/>
    <mergeCell ref="A4:B4"/>
    <mergeCell ref="C4:D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28"/>
  <sheetViews>
    <sheetView showGridLines="0" zoomScalePageLayoutView="0" workbookViewId="0" topLeftCell="A10">
      <selection activeCell="E23" sqref="E23"/>
    </sheetView>
  </sheetViews>
  <sheetFormatPr defaultColWidth="6.8515625" defaultRowHeight="15"/>
  <cols>
    <col min="1" max="1" width="35.8515625" style="2" customWidth="1"/>
    <col min="2" max="3" width="11.57421875" style="2" bestFit="1" customWidth="1"/>
    <col min="4" max="4" width="11.57421875" style="2" customWidth="1"/>
    <col min="5" max="5" width="11.140625" style="2" customWidth="1"/>
    <col min="6" max="6" width="9.8515625" style="2" customWidth="1"/>
    <col min="7" max="7" width="7.00390625" style="2" customWidth="1"/>
    <col min="8" max="16384" width="6.8515625" style="2" customWidth="1"/>
  </cols>
  <sheetData>
    <row r="1" ht="13.5">
      <c r="A1" s="1" t="s">
        <v>247</v>
      </c>
    </row>
    <row r="2" spans="1:7" ht="29.25" customHeight="1">
      <c r="A2" s="350" t="s">
        <v>1891</v>
      </c>
      <c r="B2" s="350"/>
      <c r="C2" s="350"/>
      <c r="D2" s="350"/>
      <c r="E2" s="350"/>
      <c r="F2" s="350"/>
      <c r="G2" s="3"/>
    </row>
    <row r="3" spans="1:7" ht="15" customHeight="1" thickBot="1">
      <c r="A3" s="4" t="s">
        <v>0</v>
      </c>
      <c r="B3" s="4"/>
      <c r="C3" s="4"/>
      <c r="D3" s="5"/>
      <c r="E3" s="6"/>
      <c r="F3" s="7" t="s">
        <v>1</v>
      </c>
      <c r="G3" s="5"/>
    </row>
    <row r="4" spans="1:7" ht="54" customHeight="1">
      <c r="A4" s="8" t="s">
        <v>2</v>
      </c>
      <c r="B4" s="9" t="s">
        <v>3</v>
      </c>
      <c r="C4" s="9" t="s">
        <v>100</v>
      </c>
      <c r="D4" s="9" t="s">
        <v>92</v>
      </c>
      <c r="E4" s="10" t="s">
        <v>5</v>
      </c>
      <c r="F4" s="9" t="s">
        <v>6</v>
      </c>
      <c r="G4" s="5"/>
    </row>
    <row r="5" spans="1:7" s="13" customFormat="1" ht="24" customHeight="1">
      <c r="A5" s="11" t="s">
        <v>7</v>
      </c>
      <c r="B5" s="68">
        <f>SUM(B6:B19)</f>
        <v>192394.33</v>
      </c>
      <c r="C5" s="67">
        <f>SUM(C6:C19)</f>
        <v>204869.87826223535</v>
      </c>
      <c r="D5" s="68">
        <f>SUM(D6:D19)</f>
        <v>180700.00000000003</v>
      </c>
      <c r="E5" s="69">
        <f>IF(C5=0,0,D5/C5*100)</f>
        <v>88.20232702471877</v>
      </c>
      <c r="F5" s="70">
        <f>IF(B5=0,"",D5/B5*100)</f>
        <v>93.92168677735984</v>
      </c>
      <c r="G5" s="12"/>
    </row>
    <row r="6" spans="1:7" ht="24" customHeight="1">
      <c r="A6" s="11" t="s">
        <v>9</v>
      </c>
      <c r="B6" s="68">
        <v>89972.78</v>
      </c>
      <c r="C6" s="67">
        <v>99400</v>
      </c>
      <c r="D6" s="67">
        <f>78619.3963636364-2124</f>
        <v>76495.3963636364</v>
      </c>
      <c r="E6" s="69">
        <f aca="true" t="shared" si="0" ref="E6:E28">IF(C6=0,0,D6/C6*100)</f>
        <v>76.95713919882938</v>
      </c>
      <c r="F6" s="70">
        <f aca="true" t="shared" si="1" ref="F6:F19">IF(B6=0,"",D6/B6*100)</f>
        <v>85.02059885627231</v>
      </c>
      <c r="G6" s="14"/>
    </row>
    <row r="7" spans="1:7" ht="24" customHeight="1">
      <c r="A7" s="11" t="s">
        <v>10</v>
      </c>
      <c r="B7" s="68">
        <v>75.16</v>
      </c>
      <c r="C7" s="67">
        <v>0</v>
      </c>
      <c r="D7" s="67">
        <v>-5.16</v>
      </c>
      <c r="E7" s="69">
        <f t="shared" si="0"/>
        <v>0</v>
      </c>
      <c r="F7" s="70">
        <f t="shared" si="1"/>
        <v>-6.865353911655136</v>
      </c>
      <c r="G7" s="15"/>
    </row>
    <row r="8" spans="1:7" ht="24" customHeight="1">
      <c r="A8" s="11" t="s">
        <v>11</v>
      </c>
      <c r="B8" s="68">
        <v>28679.77</v>
      </c>
      <c r="C8" s="67">
        <v>36000</v>
      </c>
      <c r="D8" s="67">
        <f>38039.7818181818-2000</f>
        <v>36039.7818181818</v>
      </c>
      <c r="E8" s="69">
        <f t="shared" si="0"/>
        <v>100.11050505050501</v>
      </c>
      <c r="F8" s="70">
        <f t="shared" si="1"/>
        <v>125.66272957621976</v>
      </c>
      <c r="G8" s="15"/>
    </row>
    <row r="9" spans="1:7" ht="24" customHeight="1">
      <c r="A9" s="11" t="s">
        <v>12</v>
      </c>
      <c r="B9" s="68">
        <v>6524.62</v>
      </c>
      <c r="C9" s="67">
        <v>6000</v>
      </c>
      <c r="D9" s="67">
        <v>6627.829090909092</v>
      </c>
      <c r="E9" s="69">
        <f t="shared" si="0"/>
        <v>110.46381818181821</v>
      </c>
      <c r="F9" s="70">
        <f t="shared" si="1"/>
        <v>101.58184064219972</v>
      </c>
      <c r="G9" s="15"/>
    </row>
    <row r="10" spans="1:7" ht="24" customHeight="1">
      <c r="A10" s="11" t="s">
        <v>141</v>
      </c>
      <c r="B10" s="68">
        <v>23.76</v>
      </c>
      <c r="C10" s="67">
        <v>19.878262235352743</v>
      </c>
      <c r="D10" s="67">
        <v>21.523636363636363</v>
      </c>
      <c r="E10" s="69">
        <f t="shared" si="0"/>
        <v>108.277253357476</v>
      </c>
      <c r="F10" s="70">
        <f t="shared" si="1"/>
        <v>90.58769513314967</v>
      </c>
      <c r="G10" s="15"/>
    </row>
    <row r="11" spans="1:6" ht="24" customHeight="1">
      <c r="A11" s="11" t="s">
        <v>13</v>
      </c>
      <c r="B11" s="68">
        <v>24218.7</v>
      </c>
      <c r="C11" s="67">
        <v>23000</v>
      </c>
      <c r="D11" s="67">
        <v>22518.283636363634</v>
      </c>
      <c r="E11" s="69">
        <f t="shared" si="0"/>
        <v>97.90558102766798</v>
      </c>
      <c r="F11" s="70">
        <f t="shared" si="1"/>
        <v>92.9789114872542</v>
      </c>
    </row>
    <row r="12" spans="1:6" ht="24" customHeight="1">
      <c r="A12" s="11" t="s">
        <v>142</v>
      </c>
      <c r="B12" s="68">
        <v>9370.64</v>
      </c>
      <c r="C12" s="67">
        <v>8900</v>
      </c>
      <c r="D12" s="67">
        <v>9778.690909090908</v>
      </c>
      <c r="E12" s="69">
        <f t="shared" si="0"/>
        <v>109.87293156281919</v>
      </c>
      <c r="F12" s="70">
        <f t="shared" si="1"/>
        <v>104.35456819481817</v>
      </c>
    </row>
    <row r="13" spans="1:6" ht="24" customHeight="1">
      <c r="A13" s="11" t="s">
        <v>14</v>
      </c>
      <c r="B13" s="68">
        <v>11989.58</v>
      </c>
      <c r="C13" s="67">
        <v>12000</v>
      </c>
      <c r="D13" s="67">
        <v>11409.36</v>
      </c>
      <c r="E13" s="69">
        <f t="shared" si="0"/>
        <v>95.078</v>
      </c>
      <c r="F13" s="70">
        <f t="shared" si="1"/>
        <v>95.16063114804689</v>
      </c>
    </row>
    <row r="14" spans="1:6" ht="24" customHeight="1">
      <c r="A14" s="11" t="s">
        <v>15</v>
      </c>
      <c r="B14" s="68">
        <v>7364.6</v>
      </c>
      <c r="C14" s="67">
        <v>7000</v>
      </c>
      <c r="D14" s="67">
        <v>7527.130909090909</v>
      </c>
      <c r="E14" s="69">
        <f t="shared" si="0"/>
        <v>107.53044155844155</v>
      </c>
      <c r="F14" s="70">
        <f t="shared" si="1"/>
        <v>102.20692106958842</v>
      </c>
    </row>
    <row r="15" spans="1:6" ht="24" customHeight="1">
      <c r="A15" s="11" t="s">
        <v>16</v>
      </c>
      <c r="B15" s="68">
        <v>873.32</v>
      </c>
      <c r="C15" s="67">
        <v>50</v>
      </c>
      <c r="D15" s="67">
        <v>3677.192727272727</v>
      </c>
      <c r="E15" s="69">
        <f t="shared" si="0"/>
        <v>7354.385454545453</v>
      </c>
      <c r="F15" s="70">
        <f t="shared" si="1"/>
        <v>421.05903074162126</v>
      </c>
    </row>
    <row r="16" spans="1:6" ht="24" customHeight="1">
      <c r="A16" s="11" t="s">
        <v>17</v>
      </c>
      <c r="B16" s="68">
        <v>6596.88</v>
      </c>
      <c r="C16" s="67">
        <v>7500</v>
      </c>
      <c r="D16" s="67">
        <v>425.82545454545453</v>
      </c>
      <c r="E16" s="69">
        <f t="shared" si="0"/>
        <v>5.677672727272727</v>
      </c>
      <c r="F16" s="70">
        <f t="shared" si="1"/>
        <v>6.45495225842299</v>
      </c>
    </row>
    <row r="17" spans="1:6" ht="24" customHeight="1">
      <c r="A17" s="11" t="s">
        <v>18</v>
      </c>
      <c r="B17" s="68">
        <v>6704.52</v>
      </c>
      <c r="C17" s="67">
        <v>5000</v>
      </c>
      <c r="D17" s="67">
        <v>5749.069090909091</v>
      </c>
      <c r="E17" s="69">
        <f t="shared" si="0"/>
        <v>114.98138181818183</v>
      </c>
      <c r="F17" s="70">
        <f t="shared" si="1"/>
        <v>85.74915267474913</v>
      </c>
    </row>
    <row r="18" spans="1:6" ht="24" customHeight="1">
      <c r="A18" s="11" t="s">
        <v>246</v>
      </c>
      <c r="B18" s="68">
        <v>0</v>
      </c>
      <c r="C18" s="67">
        <v>0</v>
      </c>
      <c r="D18" s="67">
        <v>435.0763636363637</v>
      </c>
      <c r="E18" s="69">
        <f t="shared" si="0"/>
        <v>0</v>
      </c>
      <c r="F18" s="70">
        <f t="shared" si="1"/>
      </c>
    </row>
    <row r="19" spans="1:6" ht="24" customHeight="1">
      <c r="A19" s="11" t="s">
        <v>143</v>
      </c>
      <c r="B19" s="68">
        <v>0</v>
      </c>
      <c r="C19" s="67">
        <v>0</v>
      </c>
      <c r="D19" s="67">
        <v>0</v>
      </c>
      <c r="E19" s="69">
        <f t="shared" si="0"/>
        <v>0</v>
      </c>
      <c r="F19" s="70">
        <f t="shared" si="1"/>
      </c>
    </row>
    <row r="20" spans="1:6" ht="24" customHeight="1">
      <c r="A20" s="11" t="s">
        <v>144</v>
      </c>
      <c r="B20" s="68">
        <f>SUM(B21:B27)</f>
        <v>25143.96</v>
      </c>
      <c r="C20" s="68">
        <f>SUM(C21:C27)</f>
        <v>34776.51499293616</v>
      </c>
      <c r="D20" s="68">
        <f>SUM(D21:D27)</f>
        <v>44999.66</v>
      </c>
      <c r="E20" s="69">
        <f t="shared" si="0"/>
        <v>129.39669201799083</v>
      </c>
      <c r="F20" s="70">
        <f aca="true" t="shared" si="2" ref="F20:F26">IF(B20=0,"",D20/B20*100)</f>
        <v>178.96807026419071</v>
      </c>
    </row>
    <row r="21" spans="1:6" ht="24" customHeight="1">
      <c r="A21" s="11" t="s">
        <v>20</v>
      </c>
      <c r="B21" s="68">
        <v>17467.2</v>
      </c>
      <c r="C21" s="67">
        <v>16000</v>
      </c>
      <c r="D21" s="67">
        <f>15239.61+1558</f>
        <v>16797.61</v>
      </c>
      <c r="E21" s="69">
        <f t="shared" si="0"/>
        <v>104.9850625</v>
      </c>
      <c r="F21" s="70">
        <f t="shared" si="2"/>
        <v>96.16658651644224</v>
      </c>
    </row>
    <row r="22" spans="1:6" ht="24" customHeight="1">
      <c r="A22" s="11" t="s">
        <v>21</v>
      </c>
      <c r="B22" s="68">
        <v>1252.32</v>
      </c>
      <c r="C22" s="67">
        <v>1000</v>
      </c>
      <c r="D22" s="67">
        <v>3678.41</v>
      </c>
      <c r="E22" s="69">
        <f t="shared" si="0"/>
        <v>367.841</v>
      </c>
      <c r="F22" s="70">
        <f t="shared" si="2"/>
        <v>293.72764149738083</v>
      </c>
    </row>
    <row r="23" spans="1:6" ht="24" customHeight="1">
      <c r="A23" s="11" t="s">
        <v>22</v>
      </c>
      <c r="B23" s="68">
        <v>1158.54</v>
      </c>
      <c r="C23" s="67">
        <v>2353.9817962653997</v>
      </c>
      <c r="D23" s="67">
        <v>1886.31</v>
      </c>
      <c r="E23" s="69">
        <f t="shared" si="0"/>
        <v>80.13273522304367</v>
      </c>
      <c r="F23" s="70">
        <f t="shared" si="2"/>
        <v>162.8178569578953</v>
      </c>
    </row>
    <row r="24" spans="1:6" ht="24" customHeight="1">
      <c r="A24" s="11" t="s">
        <v>91</v>
      </c>
      <c r="B24" s="68">
        <v>0</v>
      </c>
      <c r="C24" s="67">
        <v>0</v>
      </c>
      <c r="D24" s="67">
        <v>54.2</v>
      </c>
      <c r="E24" s="69">
        <f>IF(C24=0,0,D24/C24*100)</f>
        <v>0</v>
      </c>
      <c r="F24" s="70">
        <f t="shared" si="2"/>
      </c>
    </row>
    <row r="25" spans="1:6" ht="24" customHeight="1">
      <c r="A25" s="11" t="s">
        <v>90</v>
      </c>
      <c r="B25" s="68">
        <v>4807.89</v>
      </c>
      <c r="C25" s="67">
        <v>14922.53319667076</v>
      </c>
      <c r="D25" s="67">
        <v>20283.47</v>
      </c>
      <c r="E25" s="69">
        <f t="shared" si="0"/>
        <v>135.92511226261018</v>
      </c>
      <c r="F25" s="70">
        <f t="shared" si="2"/>
        <v>421.8788283425785</v>
      </c>
    </row>
    <row r="26" spans="1:6" ht="24" customHeight="1">
      <c r="A26" s="11" t="s">
        <v>145</v>
      </c>
      <c r="B26" s="68">
        <v>0</v>
      </c>
      <c r="C26" s="75">
        <v>500</v>
      </c>
      <c r="D26" s="67">
        <v>2299.66</v>
      </c>
      <c r="E26" s="69">
        <f t="shared" si="0"/>
        <v>459.93199999999996</v>
      </c>
      <c r="F26" s="70">
        <f t="shared" si="2"/>
      </c>
    </row>
    <row r="27" spans="1:6" ht="24" customHeight="1">
      <c r="A27" s="11" t="s">
        <v>23</v>
      </c>
      <c r="B27" s="68">
        <v>458.01</v>
      </c>
      <c r="C27" s="67">
        <v>0</v>
      </c>
      <c r="D27" s="67">
        <v>0</v>
      </c>
      <c r="E27" s="69">
        <f t="shared" si="0"/>
        <v>0</v>
      </c>
      <c r="F27" s="70">
        <f>IF(B27=0,"",D27/B27*100)</f>
        <v>0</v>
      </c>
    </row>
    <row r="28" spans="1:6" ht="24" customHeight="1" thickBot="1">
      <c r="A28" s="16" t="s">
        <v>24</v>
      </c>
      <c r="B28" s="71">
        <f>SUM(B5,B20)</f>
        <v>217538.28999999998</v>
      </c>
      <c r="C28" s="71">
        <f>SUM(C5,C20)</f>
        <v>239646.3932551715</v>
      </c>
      <c r="D28" s="71">
        <f>SUM(D5,D20)</f>
        <v>225699.66000000003</v>
      </c>
      <c r="E28" s="72">
        <f t="shared" si="0"/>
        <v>94.18028660238537</v>
      </c>
      <c r="F28" s="73">
        <f>IF(B28=0,"",D28/B28*100)</f>
        <v>103.75169355243163</v>
      </c>
    </row>
    <row r="29" ht="27.75" customHeight="1"/>
  </sheetData>
  <sheetProtection/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16" sqref="M16"/>
    </sheetView>
  </sheetViews>
  <sheetFormatPr defaultColWidth="7.00390625" defaultRowHeight="18" customHeight="1"/>
  <cols>
    <col min="1" max="1" width="30.421875" style="91" customWidth="1"/>
    <col min="2" max="2" width="14.28125" style="91" customWidth="1"/>
    <col min="3" max="10" width="12.28125" style="91" customWidth="1"/>
    <col min="11" max="16384" width="7.00390625" style="91" customWidth="1"/>
  </cols>
  <sheetData>
    <row r="1" ht="13.5" customHeight="1">
      <c r="A1" s="223" t="s">
        <v>1875</v>
      </c>
    </row>
    <row r="2" spans="1:10" ht="31.5" customHeight="1">
      <c r="A2" s="364" t="s">
        <v>1876</v>
      </c>
      <c r="B2" s="364"/>
      <c r="C2" s="364"/>
      <c r="D2" s="364"/>
      <c r="E2" s="364"/>
      <c r="F2" s="364"/>
      <c r="G2" s="364"/>
      <c r="H2" s="364"/>
      <c r="I2" s="364"/>
      <c r="J2" s="364"/>
    </row>
    <row r="3" spans="1:10" ht="17.25" customHeight="1">
      <c r="A3" s="224"/>
      <c r="D3" s="92"/>
      <c r="E3" s="92"/>
      <c r="F3" s="92"/>
      <c r="G3" s="92"/>
      <c r="H3" s="92"/>
      <c r="I3" s="92"/>
      <c r="J3" s="225" t="s">
        <v>26</v>
      </c>
    </row>
    <row r="4" spans="1:10" s="126" customFormat="1" ht="27.75" customHeight="1">
      <c r="A4" s="365" t="s">
        <v>106</v>
      </c>
      <c r="B4" s="366" t="s">
        <v>120</v>
      </c>
      <c r="C4" s="368" t="s">
        <v>121</v>
      </c>
      <c r="D4" s="366" t="s">
        <v>122</v>
      </c>
      <c r="E4" s="366" t="s">
        <v>123</v>
      </c>
      <c r="F4" s="369" t="s">
        <v>124</v>
      </c>
      <c r="G4" s="370"/>
      <c r="H4" s="371"/>
      <c r="I4" s="366" t="s">
        <v>125</v>
      </c>
      <c r="J4" s="366" t="s">
        <v>126</v>
      </c>
    </row>
    <row r="5" spans="1:10" s="126" customFormat="1" ht="27.75" customHeight="1">
      <c r="A5" s="365"/>
      <c r="B5" s="367"/>
      <c r="C5" s="367"/>
      <c r="D5" s="367"/>
      <c r="E5" s="367"/>
      <c r="F5" s="226" t="s">
        <v>120</v>
      </c>
      <c r="G5" s="226" t="s">
        <v>127</v>
      </c>
      <c r="H5" s="226" t="s">
        <v>128</v>
      </c>
      <c r="I5" s="367"/>
      <c r="J5" s="367"/>
    </row>
    <row r="6" spans="1:10" ht="27.75" customHeight="1">
      <c r="A6" s="227" t="s">
        <v>129</v>
      </c>
      <c r="B6" s="228">
        <f>SUM(C6,D6,E6,F6,I6,J6)</f>
        <v>6112</v>
      </c>
      <c r="C6" s="229">
        <f>SUM(C7:C11)</f>
        <v>6112</v>
      </c>
      <c r="D6" s="229">
        <f>SUM(D7:D11)</f>
        <v>0</v>
      </c>
      <c r="E6" s="229">
        <f>SUM(E7:E11)</f>
        <v>0</v>
      </c>
      <c r="F6" s="229">
        <f>SUM(G6:H6)</f>
        <v>0</v>
      </c>
      <c r="G6" s="229">
        <f>SUM(G7:G11)</f>
        <v>0</v>
      </c>
      <c r="H6" s="229">
        <f>SUM(H7:H11)</f>
        <v>0</v>
      </c>
      <c r="I6" s="229">
        <f>SUM(I7:I11)</f>
        <v>0</v>
      </c>
      <c r="J6" s="229">
        <f>SUM(J7:J11)</f>
        <v>0</v>
      </c>
    </row>
    <row r="7" spans="1:10" ht="27.75" customHeight="1">
      <c r="A7" s="230" t="s">
        <v>130</v>
      </c>
      <c r="B7" s="228"/>
      <c r="C7" s="229">
        <v>3151</v>
      </c>
      <c r="D7" s="229"/>
      <c r="E7" s="229"/>
      <c r="F7" s="229"/>
      <c r="G7" s="229"/>
      <c r="H7" s="229"/>
      <c r="I7" s="229"/>
      <c r="J7" s="229"/>
    </row>
    <row r="8" spans="1:10" ht="27.75" customHeight="1">
      <c r="A8" s="231" t="s">
        <v>131</v>
      </c>
      <c r="B8" s="228"/>
      <c r="C8" s="229">
        <v>16</v>
      </c>
      <c r="D8" s="229"/>
      <c r="E8" s="229"/>
      <c r="F8" s="229"/>
      <c r="G8" s="229"/>
      <c r="H8" s="229"/>
      <c r="I8" s="229"/>
      <c r="J8" s="229"/>
    </row>
    <row r="9" spans="1:10" ht="27.75" customHeight="1">
      <c r="A9" s="232" t="s">
        <v>132</v>
      </c>
      <c r="B9" s="228"/>
      <c r="C9" s="229">
        <v>2900</v>
      </c>
      <c r="D9" s="229"/>
      <c r="E9" s="229"/>
      <c r="F9" s="229"/>
      <c r="G9" s="229"/>
      <c r="H9" s="229"/>
      <c r="I9" s="229"/>
      <c r="J9" s="229"/>
    </row>
    <row r="10" spans="1:10" ht="27.75" customHeight="1">
      <c r="A10" s="232" t="s">
        <v>133</v>
      </c>
      <c r="B10" s="228"/>
      <c r="C10" s="229"/>
      <c r="D10" s="229"/>
      <c r="E10" s="229"/>
      <c r="F10" s="229"/>
      <c r="G10" s="229"/>
      <c r="H10" s="229"/>
      <c r="I10" s="229"/>
      <c r="J10" s="229"/>
    </row>
    <row r="11" spans="1:10" ht="27.75" customHeight="1">
      <c r="A11" s="232" t="s">
        <v>134</v>
      </c>
      <c r="B11" s="228"/>
      <c r="C11" s="229">
        <v>45</v>
      </c>
      <c r="D11" s="229"/>
      <c r="E11" s="229"/>
      <c r="F11" s="229"/>
      <c r="G11" s="229"/>
      <c r="H11" s="229"/>
      <c r="I11" s="229"/>
      <c r="J11" s="229"/>
    </row>
    <row r="12" spans="1:10" ht="27.75" customHeight="1">
      <c r="A12" s="233" t="s">
        <v>135</v>
      </c>
      <c r="B12" s="228">
        <f>SUM(C12,D12,E12,F12,I12,J12)</f>
        <v>6112</v>
      </c>
      <c r="C12" s="229">
        <f>SUM(C13:C15)</f>
        <v>6112</v>
      </c>
      <c r="D12" s="229">
        <f>SUM(D13:D15)</f>
        <v>0</v>
      </c>
      <c r="E12" s="229">
        <f>SUM(E13:E15)</f>
        <v>0</v>
      </c>
      <c r="F12" s="229">
        <f>SUM(G12:H12)</f>
        <v>0</v>
      </c>
      <c r="G12" s="229">
        <f>SUM(G13:G15)</f>
        <v>0</v>
      </c>
      <c r="H12" s="229">
        <f>SUM(H13:H15)</f>
        <v>0</v>
      </c>
      <c r="I12" s="229">
        <f>SUM(I13:I15)</f>
        <v>0</v>
      </c>
      <c r="J12" s="229">
        <f>SUM(J13:J15)</f>
        <v>0</v>
      </c>
    </row>
    <row r="13" spans="1:10" ht="27.75" customHeight="1">
      <c r="A13" s="234" t="s">
        <v>136</v>
      </c>
      <c r="B13" s="228"/>
      <c r="C13" s="229">
        <v>6099</v>
      </c>
      <c r="D13" s="235"/>
      <c r="E13" s="229"/>
      <c r="F13" s="229"/>
      <c r="G13" s="229"/>
      <c r="H13" s="235"/>
      <c r="I13" s="235"/>
      <c r="J13" s="229"/>
    </row>
    <row r="14" spans="1:10" ht="27.75" customHeight="1">
      <c r="A14" s="234" t="s">
        <v>137</v>
      </c>
      <c r="B14" s="228"/>
      <c r="C14" s="229"/>
      <c r="D14" s="235"/>
      <c r="E14" s="229"/>
      <c r="F14" s="229"/>
      <c r="G14" s="229"/>
      <c r="H14" s="229"/>
      <c r="I14" s="235"/>
      <c r="J14" s="229"/>
    </row>
    <row r="15" spans="1:10" ht="27.75" customHeight="1">
      <c r="A15" s="236" t="s">
        <v>138</v>
      </c>
      <c r="B15" s="228"/>
      <c r="C15" s="229">
        <v>13</v>
      </c>
      <c r="D15" s="229"/>
      <c r="E15" s="229"/>
      <c r="F15" s="229"/>
      <c r="G15" s="229"/>
      <c r="H15" s="229"/>
      <c r="I15" s="235"/>
      <c r="J15" s="229"/>
    </row>
    <row r="16" spans="1:10" ht="27.75" customHeight="1">
      <c r="A16" s="230" t="s">
        <v>139</v>
      </c>
      <c r="B16" s="228">
        <f>SUM(C16,D16,E16,F16,I16,J16)</f>
        <v>0</v>
      </c>
      <c r="C16" s="229">
        <f>C6-C12</f>
        <v>0</v>
      </c>
      <c r="D16" s="229">
        <f>D6-D12</f>
        <v>0</v>
      </c>
      <c r="E16" s="229">
        <f>E6-E12</f>
        <v>0</v>
      </c>
      <c r="F16" s="229">
        <f>SUM(G16:H16)</f>
        <v>0</v>
      </c>
      <c r="G16" s="229">
        <f>G6-G12</f>
        <v>0</v>
      </c>
      <c r="H16" s="229">
        <f>H6-H12</f>
        <v>0</v>
      </c>
      <c r="I16" s="229">
        <f>I6-I12</f>
        <v>0</v>
      </c>
      <c r="J16" s="229">
        <f>J6-J12</f>
        <v>0</v>
      </c>
    </row>
    <row r="17" spans="1:10" ht="27.75" customHeight="1">
      <c r="A17" s="234" t="s">
        <v>1877</v>
      </c>
      <c r="B17" s="228"/>
      <c r="C17" s="229">
        <v>1266</v>
      </c>
      <c r="D17" s="229"/>
      <c r="E17" s="229"/>
      <c r="F17" s="229"/>
      <c r="G17" s="229"/>
      <c r="H17" s="229"/>
      <c r="I17" s="229"/>
      <c r="J17" s="229"/>
    </row>
    <row r="18" spans="1:10" ht="27.75" customHeight="1">
      <c r="A18" s="234" t="s">
        <v>1878</v>
      </c>
      <c r="B18" s="228">
        <f>SUM(C18,D18,E18,F18,I18,J18)</f>
        <v>1266</v>
      </c>
      <c r="C18" s="229">
        <f>SUM(C16:C17)</f>
        <v>1266</v>
      </c>
      <c r="D18" s="229">
        <f aca="true" t="shared" si="0" ref="D18:J18">SUM(D16:D17)</f>
        <v>0</v>
      </c>
      <c r="E18" s="229">
        <f t="shared" si="0"/>
        <v>0</v>
      </c>
      <c r="F18" s="229">
        <f t="shared" si="0"/>
        <v>0</v>
      </c>
      <c r="G18" s="229">
        <f t="shared" si="0"/>
        <v>0</v>
      </c>
      <c r="H18" s="229">
        <f t="shared" si="0"/>
        <v>0</v>
      </c>
      <c r="I18" s="229">
        <f t="shared" si="0"/>
        <v>0</v>
      </c>
      <c r="J18" s="229">
        <f t="shared" si="0"/>
        <v>0</v>
      </c>
    </row>
  </sheetData>
  <sheetProtection/>
  <mergeCells count="9">
    <mergeCell ref="A2:J2"/>
    <mergeCell ref="A4:A5"/>
    <mergeCell ref="B4:B5"/>
    <mergeCell ref="C4:C5"/>
    <mergeCell ref="D4:D5"/>
    <mergeCell ref="E4:E5"/>
    <mergeCell ref="F4:H4"/>
    <mergeCell ref="I4:I5"/>
    <mergeCell ref="J4:J5"/>
  </mergeCells>
  <printOptions/>
  <pageMargins left="0.7086614173228347" right="0.7086614173228347" top="0.7480314960629921" bottom="0.7480314960629921" header="0.31496062992125984" footer="0.31496062992125984"/>
  <pageSetup fitToHeight="5" fitToWidth="1" horizontalDpi="200" verticalDpi="200" orientation="landscape" paperSize="9" scale="93" r:id="rId1"/>
  <headerFooter>
    <oddFooter>&amp;C第 &amp;P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17.00390625" style="0" customWidth="1"/>
    <col min="2" max="2" width="19.7109375" style="0" customWidth="1"/>
    <col min="3" max="3" width="17.8515625" style="0" customWidth="1"/>
    <col min="4" max="4" width="18.57421875" style="0" customWidth="1"/>
  </cols>
  <sheetData>
    <row r="1" spans="1:4" ht="18" customHeight="1">
      <c r="A1" s="194" t="s">
        <v>1860</v>
      </c>
      <c r="B1" s="195"/>
      <c r="C1" s="195"/>
      <c r="D1" s="196"/>
    </row>
    <row r="2" spans="1:4" ht="33" customHeight="1">
      <c r="A2" s="372" t="s">
        <v>1907</v>
      </c>
      <c r="B2" s="372"/>
      <c r="C2" s="372"/>
      <c r="D2" s="372"/>
    </row>
    <row r="3" spans="1:4" ht="15" thickBot="1">
      <c r="A3" s="197"/>
      <c r="B3" s="197"/>
      <c r="C3" s="197"/>
      <c r="D3" s="198" t="s">
        <v>1861</v>
      </c>
    </row>
    <row r="4" spans="1:4" ht="27.75" customHeight="1">
      <c r="A4" s="373" t="s">
        <v>51</v>
      </c>
      <c r="B4" s="373"/>
      <c r="C4" s="374" t="s">
        <v>52</v>
      </c>
      <c r="D4" s="373"/>
    </row>
    <row r="5" spans="1:4" ht="27.75" customHeight="1" thickBot="1">
      <c r="A5" s="199" t="s">
        <v>53</v>
      </c>
      <c r="B5" s="200" t="s">
        <v>1862</v>
      </c>
      <c r="C5" s="201" t="s">
        <v>53</v>
      </c>
      <c r="D5" s="202" t="s">
        <v>1862</v>
      </c>
    </row>
    <row r="6" spans="1:4" ht="34.5" customHeight="1" thickTop="1">
      <c r="A6" s="203" t="s">
        <v>1863</v>
      </c>
      <c r="B6" s="204">
        <f>SUM(B7:B8)</f>
        <v>40303.66</v>
      </c>
      <c r="C6" s="205" t="s">
        <v>1864</v>
      </c>
      <c r="D6" s="206">
        <f>SUM(D7:D8)</f>
        <v>40303.66</v>
      </c>
    </row>
    <row r="7" spans="1:4" ht="34.5" customHeight="1">
      <c r="A7" s="207" t="s">
        <v>1865</v>
      </c>
      <c r="B7" s="208">
        <v>15936.66</v>
      </c>
      <c r="C7" s="209" t="s">
        <v>1866</v>
      </c>
      <c r="D7" s="208">
        <v>15936.66</v>
      </c>
    </row>
    <row r="8" spans="1:4" ht="34.5" customHeight="1">
      <c r="A8" s="207" t="s">
        <v>1867</v>
      </c>
      <c r="B8" s="208">
        <v>24367</v>
      </c>
      <c r="C8" s="209" t="s">
        <v>1868</v>
      </c>
      <c r="D8" s="208">
        <v>24367</v>
      </c>
    </row>
    <row r="9" spans="1:4" ht="34.5" customHeight="1">
      <c r="A9" s="210"/>
      <c r="B9" s="211"/>
      <c r="C9" s="212"/>
      <c r="D9" s="213"/>
    </row>
    <row r="10" spans="1:4" ht="34.5" customHeight="1">
      <c r="A10" s="214" t="s">
        <v>1869</v>
      </c>
      <c r="B10" s="215">
        <f>SUM(B11:B12)</f>
        <v>1030162.66</v>
      </c>
      <c r="C10" s="216" t="s">
        <v>1870</v>
      </c>
      <c r="D10" s="217">
        <f>SUM(D11:D12)</f>
        <v>1030162.66</v>
      </c>
    </row>
    <row r="11" spans="1:4" ht="34.5" customHeight="1">
      <c r="A11" s="207" t="s">
        <v>1871</v>
      </c>
      <c r="B11" s="208">
        <f>'[1]执行附表9'!D11</f>
        <v>101562.66</v>
      </c>
      <c r="C11" s="209" t="s">
        <v>1871</v>
      </c>
      <c r="D11" s="218">
        <f>B7+B11-D7</f>
        <v>101562.66</v>
      </c>
    </row>
    <row r="12" spans="1:4" ht="34.5" customHeight="1" thickBot="1">
      <c r="A12" s="219" t="s">
        <v>1872</v>
      </c>
      <c r="B12" s="220">
        <f>'[1]执行附表9'!D12</f>
        <v>928600</v>
      </c>
      <c r="C12" s="221" t="s">
        <v>1872</v>
      </c>
      <c r="D12" s="222">
        <f>B8+B12-D8</f>
        <v>928600</v>
      </c>
    </row>
  </sheetData>
  <sheetProtection/>
  <mergeCells count="3">
    <mergeCell ref="A2:D2"/>
    <mergeCell ref="A4:B4"/>
    <mergeCell ref="C4:D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20">
      <selection activeCell="C18" sqref="C18"/>
    </sheetView>
  </sheetViews>
  <sheetFormatPr defaultColWidth="9.140625" defaultRowHeight="15"/>
  <cols>
    <col min="1" max="1" width="16.8515625" style="93" customWidth="1"/>
    <col min="2" max="2" width="31.421875" style="93" customWidth="1"/>
    <col min="3" max="3" width="34.421875" style="93" customWidth="1"/>
    <col min="4" max="16384" width="9.00390625" style="93" customWidth="1"/>
  </cols>
  <sheetData>
    <row r="1" spans="1:3" ht="17.25" customHeight="1">
      <c r="A1" s="390" t="s">
        <v>1810</v>
      </c>
      <c r="B1" s="390" t="s">
        <v>186</v>
      </c>
      <c r="C1" s="390" t="s">
        <v>186</v>
      </c>
    </row>
    <row r="2" spans="1:3" ht="22.5">
      <c r="A2" s="389" t="s">
        <v>1908</v>
      </c>
      <c r="B2" s="360" t="s">
        <v>187</v>
      </c>
      <c r="C2" s="360" t="s">
        <v>187</v>
      </c>
    </row>
    <row r="3" spans="2:3" ht="17.25" customHeight="1" thickBot="1">
      <c r="B3" s="127"/>
      <c r="C3" s="127" t="s">
        <v>26</v>
      </c>
    </row>
    <row r="4" spans="1:3" ht="22.5" customHeight="1" thickTop="1">
      <c r="A4" s="128" t="s">
        <v>188</v>
      </c>
      <c r="B4" s="129" t="s">
        <v>189</v>
      </c>
      <c r="C4" s="130" t="s">
        <v>153</v>
      </c>
    </row>
    <row r="5" spans="1:3" ht="23.25" customHeight="1">
      <c r="A5" s="136" t="s">
        <v>190</v>
      </c>
      <c r="B5" s="136" t="s">
        <v>191</v>
      </c>
      <c r="C5" s="192">
        <f>SUM(C6:C9)</f>
        <v>16297.7618128</v>
      </c>
    </row>
    <row r="6" spans="1:3" ht="23.25" customHeight="1">
      <c r="A6" s="136" t="s">
        <v>192</v>
      </c>
      <c r="B6" s="136" t="s">
        <v>193</v>
      </c>
      <c r="C6" s="192">
        <f>7372.9516784+180</f>
        <v>7552.9516784</v>
      </c>
    </row>
    <row r="7" spans="1:3" ht="23.25" customHeight="1">
      <c r="A7" s="136" t="s">
        <v>194</v>
      </c>
      <c r="B7" s="136" t="s">
        <v>195</v>
      </c>
      <c r="C7" s="192">
        <f>7386.988111+18</f>
        <v>7404.988111</v>
      </c>
    </row>
    <row r="8" spans="1:3" ht="23.25" customHeight="1">
      <c r="A8" s="136" t="s">
        <v>196</v>
      </c>
      <c r="B8" s="136" t="s">
        <v>197</v>
      </c>
      <c r="C8" s="192">
        <f>1315.8220234+9</f>
        <v>1324.8220234</v>
      </c>
    </row>
    <row r="9" spans="1:3" ht="23.25" customHeight="1">
      <c r="A9" s="136" t="s">
        <v>198</v>
      </c>
      <c r="B9" s="136" t="s">
        <v>199</v>
      </c>
      <c r="C9" s="192">
        <v>15</v>
      </c>
    </row>
    <row r="10" spans="1:3" ht="23.25" customHeight="1">
      <c r="A10" s="136" t="s">
        <v>200</v>
      </c>
      <c r="B10" s="136" t="s">
        <v>201</v>
      </c>
      <c r="C10" s="192">
        <f>SUM(C11:C20)</f>
        <v>2269.80967</v>
      </c>
    </row>
    <row r="11" spans="1:3" ht="23.25" customHeight="1">
      <c r="A11" s="136" t="s">
        <v>202</v>
      </c>
      <c r="B11" s="136" t="s">
        <v>203</v>
      </c>
      <c r="C11" s="192">
        <f>1505.30967-138-300-100-284</f>
        <v>683.3096700000001</v>
      </c>
    </row>
    <row r="12" spans="1:3" ht="23.25" customHeight="1">
      <c r="A12" s="136" t="s">
        <v>204</v>
      </c>
      <c r="B12" s="136" t="s">
        <v>205</v>
      </c>
      <c r="C12" s="192">
        <v>0</v>
      </c>
    </row>
    <row r="13" spans="1:3" ht="23.25" customHeight="1">
      <c r="A13" s="136" t="s">
        <v>206</v>
      </c>
      <c r="B13" s="136" t="s">
        <v>207</v>
      </c>
      <c r="C13" s="192">
        <v>9.5</v>
      </c>
    </row>
    <row r="14" spans="1:3" ht="23.25" customHeight="1">
      <c r="A14" s="136" t="s">
        <v>208</v>
      </c>
      <c r="B14" s="136" t="s">
        <v>209</v>
      </c>
      <c r="C14" s="192">
        <v>0</v>
      </c>
    </row>
    <row r="15" spans="1:3" ht="23.25" customHeight="1">
      <c r="A15" s="136" t="s">
        <v>210</v>
      </c>
      <c r="B15" s="191" t="s">
        <v>1859</v>
      </c>
      <c r="C15" s="192">
        <v>31</v>
      </c>
    </row>
    <row r="16" spans="1:3" ht="23.25" customHeight="1">
      <c r="A16" s="136" t="s">
        <v>211</v>
      </c>
      <c r="B16" s="136" t="s">
        <v>212</v>
      </c>
      <c r="C16" s="192">
        <v>300</v>
      </c>
    </row>
    <row r="17" spans="1:3" ht="23.25" customHeight="1">
      <c r="A17" s="136" t="s">
        <v>213</v>
      </c>
      <c r="B17" s="136" t="s">
        <v>214</v>
      </c>
      <c r="C17" s="192">
        <v>138</v>
      </c>
    </row>
    <row r="18" spans="1:3" ht="23.25" customHeight="1">
      <c r="A18" s="136" t="s">
        <v>215</v>
      </c>
      <c r="B18" s="136" t="s">
        <v>216</v>
      </c>
      <c r="C18" s="192">
        <f>265.2+284</f>
        <v>549.2</v>
      </c>
    </row>
    <row r="19" spans="1:3" ht="23.25" customHeight="1">
      <c r="A19" s="136" t="s">
        <v>217</v>
      </c>
      <c r="B19" s="136" t="s">
        <v>218</v>
      </c>
      <c r="C19" s="192">
        <v>0</v>
      </c>
    </row>
    <row r="20" spans="1:3" ht="23.25" customHeight="1">
      <c r="A20" s="136" t="s">
        <v>219</v>
      </c>
      <c r="B20" s="136" t="s">
        <v>220</v>
      </c>
      <c r="C20" s="192">
        <v>558.8</v>
      </c>
    </row>
    <row r="21" spans="1:3" ht="23.25" customHeight="1">
      <c r="A21" s="136" t="s">
        <v>221</v>
      </c>
      <c r="B21" s="136" t="s">
        <v>222</v>
      </c>
      <c r="C21" s="192">
        <f>C22+C23</f>
        <v>140.8</v>
      </c>
    </row>
    <row r="22" spans="1:3" ht="23.25" customHeight="1">
      <c r="A22" s="136" t="s">
        <v>223</v>
      </c>
      <c r="B22" s="136" t="s">
        <v>224</v>
      </c>
      <c r="C22" s="192">
        <v>100</v>
      </c>
    </row>
    <row r="23" spans="1:3" ht="23.25" customHeight="1">
      <c r="A23" s="136" t="s">
        <v>225</v>
      </c>
      <c r="B23" s="136" t="s">
        <v>226</v>
      </c>
      <c r="C23" s="192">
        <v>40.8</v>
      </c>
    </row>
    <row r="24" spans="1:3" ht="23.25" customHeight="1">
      <c r="A24" s="136" t="s">
        <v>227</v>
      </c>
      <c r="B24" s="136" t="s">
        <v>228</v>
      </c>
      <c r="C24" s="192">
        <v>10614.0998994</v>
      </c>
    </row>
    <row r="25" spans="1:3" ht="23.25" customHeight="1">
      <c r="A25" s="136" t="s">
        <v>229</v>
      </c>
      <c r="B25" s="136" t="s">
        <v>230</v>
      </c>
      <c r="C25" s="192">
        <v>10614.0998994</v>
      </c>
    </row>
    <row r="26" spans="1:3" ht="23.25" customHeight="1">
      <c r="A26" s="136" t="s">
        <v>231</v>
      </c>
      <c r="B26" s="136" t="s">
        <v>232</v>
      </c>
      <c r="C26" s="192">
        <v>0</v>
      </c>
    </row>
    <row r="27" spans="1:3" ht="23.25" customHeight="1">
      <c r="A27" s="136" t="s">
        <v>233</v>
      </c>
      <c r="B27" s="136" t="s">
        <v>234</v>
      </c>
      <c r="C27" s="192">
        <v>0</v>
      </c>
    </row>
    <row r="28" spans="1:3" ht="23.25" customHeight="1">
      <c r="A28" s="136" t="s">
        <v>235</v>
      </c>
      <c r="B28" s="136" t="s">
        <v>236</v>
      </c>
      <c r="C28" s="192">
        <v>0</v>
      </c>
    </row>
    <row r="29" spans="1:3" ht="23.25" customHeight="1">
      <c r="A29" s="136" t="s">
        <v>237</v>
      </c>
      <c r="B29" s="136" t="s">
        <v>238</v>
      </c>
      <c r="C29" s="192">
        <v>0</v>
      </c>
    </row>
    <row r="30" spans="1:3" ht="23.25" customHeight="1">
      <c r="A30" s="136" t="s">
        <v>239</v>
      </c>
      <c r="B30" s="136" t="s">
        <v>154</v>
      </c>
      <c r="C30" s="192">
        <v>20</v>
      </c>
    </row>
    <row r="31" spans="1:3" ht="23.25" customHeight="1">
      <c r="A31" s="136" t="s">
        <v>240</v>
      </c>
      <c r="B31" s="136" t="s">
        <v>241</v>
      </c>
      <c r="C31" s="192">
        <v>0</v>
      </c>
    </row>
    <row r="32" spans="1:3" ht="23.25" customHeight="1">
      <c r="A32" s="136" t="s">
        <v>242</v>
      </c>
      <c r="B32" s="136" t="s">
        <v>243</v>
      </c>
      <c r="C32" s="192">
        <v>20</v>
      </c>
    </row>
    <row r="33" spans="1:3" ht="23.25" customHeight="1">
      <c r="A33" s="136" t="s">
        <v>244</v>
      </c>
      <c r="B33" s="136" t="s">
        <v>245</v>
      </c>
      <c r="C33" s="192">
        <v>0</v>
      </c>
    </row>
    <row r="34" spans="1:3" ht="23.25" customHeight="1" thickBot="1">
      <c r="A34" s="137" t="s">
        <v>0</v>
      </c>
      <c r="B34" s="143" t="s">
        <v>1809</v>
      </c>
      <c r="C34" s="193">
        <f>C5+C10+C21+C24+C28+C30</f>
        <v>29342.471382199998</v>
      </c>
    </row>
    <row r="35" ht="13.5" thickTop="1"/>
  </sheetData>
  <sheetProtection/>
  <mergeCells count="2">
    <mergeCell ref="A1:C1"/>
    <mergeCell ref="A2:C2"/>
  </mergeCells>
  <printOptions horizontalCentered="1"/>
  <pageMargins left="1.220472440944882" right="1.220472440944882" top="0.984251968503937" bottom="0.984251968503937" header="0.5118110236220472" footer="0.5118110236220472"/>
  <pageSetup fitToHeight="1" fitToWidth="1" horizontalDpi="300" verticalDpi="300" orientation="portrait" pageOrder="overThenDown" paperSize="9" scale="8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94.140625" style="0" customWidth="1"/>
  </cols>
  <sheetData>
    <row r="1" ht="20.25">
      <c r="A1" s="292" t="s">
        <v>1960</v>
      </c>
    </row>
    <row r="2" ht="46.5" customHeight="1">
      <c r="A2" s="293" t="s">
        <v>1961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4.421875" style="0" customWidth="1"/>
  </cols>
  <sheetData>
    <row r="1" ht="44.25" customHeight="1">
      <c r="A1" s="294" t="s">
        <v>1962</v>
      </c>
    </row>
    <row r="2" ht="105.75" customHeight="1">
      <c r="A2" s="295" t="s">
        <v>1963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7.421875" style="0" customWidth="1"/>
  </cols>
  <sheetData>
    <row r="1" ht="37.5" customHeight="1">
      <c r="A1" s="294" t="s">
        <v>1965</v>
      </c>
    </row>
    <row r="2" ht="97.5" customHeight="1">
      <c r="A2" s="295" t="s">
        <v>1964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B558"/>
  <sheetViews>
    <sheetView tabSelected="1" zoomScalePageLayoutView="0" workbookViewId="0" topLeftCell="A1">
      <selection activeCell="M12" sqref="M12"/>
    </sheetView>
  </sheetViews>
  <sheetFormatPr defaultColWidth="6.8515625" defaultRowHeight="15"/>
  <cols>
    <col min="1" max="1" width="36.140625" style="17" customWidth="1"/>
    <col min="2" max="2" width="36.140625" style="32" customWidth="1"/>
    <col min="3" max="16384" width="6.8515625" style="17" customWidth="1"/>
  </cols>
  <sheetData>
    <row r="2" spans="1:2" ht="34.5" customHeight="1">
      <c r="A2" s="395" t="s">
        <v>1983</v>
      </c>
      <c r="B2" s="360"/>
    </row>
    <row r="3" spans="1:2" ht="15" customHeight="1" thickBot="1">
      <c r="A3" s="51"/>
      <c r="B3" s="53" t="s">
        <v>1</v>
      </c>
    </row>
    <row r="4" spans="1:2" ht="43.5" customHeight="1">
      <c r="A4" s="387" t="s">
        <v>105</v>
      </c>
      <c r="B4" s="388"/>
    </row>
    <row r="5" spans="1:2" s="30" customFormat="1" ht="27.75" customHeight="1">
      <c r="A5" s="332" t="s">
        <v>106</v>
      </c>
      <c r="B5" s="332" t="s">
        <v>1715</v>
      </c>
    </row>
    <row r="6" spans="1:2" ht="27.75" customHeight="1">
      <c r="A6" s="333" t="s">
        <v>1713</v>
      </c>
      <c r="B6" s="334">
        <v>20</v>
      </c>
    </row>
    <row r="7" spans="1:2" ht="27.75" customHeight="1">
      <c r="A7" s="333" t="s">
        <v>1727</v>
      </c>
      <c r="B7" s="335"/>
    </row>
    <row r="8" spans="1:2" ht="27.75" customHeight="1">
      <c r="A8" s="333" t="s">
        <v>1812</v>
      </c>
      <c r="B8" s="335"/>
    </row>
    <row r="9" spans="1:2" ht="27.75" customHeight="1">
      <c r="A9" s="333" t="s">
        <v>1813</v>
      </c>
      <c r="B9" s="335"/>
    </row>
    <row r="10" spans="1:2" ht="27.75" customHeight="1">
      <c r="A10" s="333" t="s">
        <v>1814</v>
      </c>
      <c r="B10" s="334"/>
    </row>
    <row r="11" spans="1:2" ht="27.75" customHeight="1">
      <c r="A11" s="333" t="s">
        <v>1709</v>
      </c>
      <c r="B11" s="334"/>
    </row>
    <row r="12" spans="1:2" ht="27.75" customHeight="1">
      <c r="A12" s="333" t="s">
        <v>1815</v>
      </c>
      <c r="B12" s="334"/>
    </row>
    <row r="13" spans="1:2" ht="27.75" customHeight="1">
      <c r="A13" s="333" t="s">
        <v>1728</v>
      </c>
      <c r="B13" s="334"/>
    </row>
    <row r="14" spans="1:2" ht="27.75" customHeight="1">
      <c r="A14" s="333" t="s">
        <v>1816</v>
      </c>
      <c r="B14" s="334"/>
    </row>
    <row r="15" spans="1:2" ht="27.75" customHeight="1">
      <c r="A15" s="333" t="s">
        <v>1817</v>
      </c>
      <c r="B15" s="334"/>
    </row>
    <row r="16" spans="1:2" ht="27.75" customHeight="1">
      <c r="A16" s="333" t="s">
        <v>1818</v>
      </c>
      <c r="B16" s="334"/>
    </row>
    <row r="17" spans="1:2" ht="27.75" customHeight="1">
      <c r="A17" s="333" t="s">
        <v>1709</v>
      </c>
      <c r="B17" s="334"/>
    </row>
    <row r="18" spans="1:2" ht="27.75" customHeight="1">
      <c r="A18" s="333" t="s">
        <v>1819</v>
      </c>
      <c r="B18" s="334"/>
    </row>
    <row r="19" spans="1:2" ht="27.75" customHeight="1">
      <c r="A19" s="333" t="s">
        <v>1729</v>
      </c>
      <c r="B19" s="334">
        <v>20</v>
      </c>
    </row>
    <row r="20" spans="1:2" ht="27.75" customHeight="1">
      <c r="A20" s="333" t="s">
        <v>1820</v>
      </c>
      <c r="B20" s="334">
        <v>20</v>
      </c>
    </row>
    <row r="21" spans="1:2" ht="27.75" customHeight="1">
      <c r="A21" s="333" t="s">
        <v>1734</v>
      </c>
      <c r="B21" s="334"/>
    </row>
    <row r="22" spans="1:2" ht="27.75" customHeight="1">
      <c r="A22" s="333" t="s">
        <v>1821</v>
      </c>
      <c r="B22" s="334"/>
    </row>
    <row r="23" spans="1:2" ht="27.75" customHeight="1">
      <c r="A23" s="333" t="s">
        <v>1822</v>
      </c>
      <c r="B23" s="334"/>
    </row>
    <row r="24" spans="1:2" ht="27.75" customHeight="1">
      <c r="A24" s="333" t="s">
        <v>1823</v>
      </c>
      <c r="B24" s="334"/>
    </row>
    <row r="25" spans="1:2" ht="27.75" customHeight="1">
      <c r="A25" s="333" t="s">
        <v>1730</v>
      </c>
      <c r="B25" s="334"/>
    </row>
    <row r="26" spans="1:2" ht="27.75" customHeight="1">
      <c r="A26" s="333" t="s">
        <v>1824</v>
      </c>
      <c r="B26" s="334"/>
    </row>
    <row r="27" spans="1:2" ht="27.75" customHeight="1">
      <c r="A27" s="333" t="s">
        <v>1714</v>
      </c>
      <c r="B27" s="334"/>
    </row>
    <row r="28" spans="1:2" ht="27.75" customHeight="1">
      <c r="A28" s="333" t="s">
        <v>1731</v>
      </c>
      <c r="B28" s="334"/>
    </row>
    <row r="29" spans="1:2" ht="27.75" customHeight="1">
      <c r="A29" s="333" t="s">
        <v>1731</v>
      </c>
      <c r="B29" s="334"/>
    </row>
    <row r="30" spans="1:2" ht="27.75" customHeight="1">
      <c r="A30" s="333" t="s">
        <v>1732</v>
      </c>
      <c r="B30" s="334"/>
    </row>
    <row r="31" spans="1:2" ht="27.75" customHeight="1">
      <c r="A31" s="333" t="s">
        <v>1733</v>
      </c>
      <c r="B31" s="334"/>
    </row>
    <row r="32" spans="1:2" ht="24" customHeight="1">
      <c r="A32" s="336" t="s">
        <v>115</v>
      </c>
      <c r="B32" s="335">
        <f>SUM(B6:B8)</f>
        <v>20</v>
      </c>
    </row>
    <row r="33" spans="1:2" ht="27.75" customHeight="1">
      <c r="A33" s="333" t="s">
        <v>117</v>
      </c>
      <c r="B33" s="334"/>
    </row>
    <row r="34" spans="1:2" ht="27.75" customHeight="1">
      <c r="A34" s="336" t="s">
        <v>119</v>
      </c>
      <c r="B34" s="335">
        <f>B32+B33</f>
        <v>20</v>
      </c>
    </row>
    <row r="35" spans="1:2" ht="27.75" customHeight="1">
      <c r="A35" s="49"/>
      <c r="B35" s="54"/>
    </row>
    <row r="36" spans="1:2" ht="27.75" customHeight="1">
      <c r="A36" s="49"/>
      <c r="B36" s="54"/>
    </row>
    <row r="37" spans="1:2" ht="27.75" customHeight="1">
      <c r="A37" s="49"/>
      <c r="B37" s="54"/>
    </row>
    <row r="38" spans="1:2" ht="27.75" customHeight="1">
      <c r="A38" s="49"/>
      <c r="B38" s="54"/>
    </row>
    <row r="39" spans="1:2" ht="27.75" customHeight="1">
      <c r="A39" s="49"/>
      <c r="B39" s="54"/>
    </row>
    <row r="40" spans="1:2" ht="27.75" customHeight="1">
      <c r="A40" s="49"/>
      <c r="B40" s="54"/>
    </row>
    <row r="41" spans="1:2" ht="27.75" customHeight="1">
      <c r="A41" s="49"/>
      <c r="B41" s="54"/>
    </row>
    <row r="42" spans="1:2" ht="27.75" customHeight="1">
      <c r="A42" s="49"/>
      <c r="B42" s="54"/>
    </row>
    <row r="43" spans="1:2" ht="27.75" customHeight="1">
      <c r="A43" s="49"/>
      <c r="B43" s="54"/>
    </row>
    <row r="44" spans="1:2" ht="27.75" customHeight="1">
      <c r="A44" s="49"/>
      <c r="B44" s="54"/>
    </row>
    <row r="45" spans="1:2" ht="27.75" customHeight="1">
      <c r="A45" s="49"/>
      <c r="B45" s="54"/>
    </row>
    <row r="46" spans="1:2" ht="27.75" customHeight="1">
      <c r="A46" s="49"/>
      <c r="B46" s="54"/>
    </row>
    <row r="47" spans="1:2" ht="27.75" customHeight="1">
      <c r="A47" s="49"/>
      <c r="B47" s="54"/>
    </row>
    <row r="48" spans="1:2" ht="27.75" customHeight="1">
      <c r="A48" s="49"/>
      <c r="B48" s="54"/>
    </row>
    <row r="49" spans="1:2" ht="27.75" customHeight="1">
      <c r="A49" s="49"/>
      <c r="B49" s="54"/>
    </row>
    <row r="50" spans="1:2" ht="27.75" customHeight="1">
      <c r="A50" s="49"/>
      <c r="B50" s="54"/>
    </row>
    <row r="51" spans="1:2" ht="27.75" customHeight="1">
      <c r="A51" s="49"/>
      <c r="B51" s="54"/>
    </row>
    <row r="52" spans="1:2" ht="27.75" customHeight="1">
      <c r="A52" s="49"/>
      <c r="B52" s="54"/>
    </row>
    <row r="53" spans="1:2" ht="27.75" customHeight="1">
      <c r="A53" s="49"/>
      <c r="B53" s="54"/>
    </row>
    <row r="54" spans="1:2" ht="27.75" customHeight="1">
      <c r="A54" s="49"/>
      <c r="B54" s="54"/>
    </row>
    <row r="55" spans="1:2" ht="27.75" customHeight="1">
      <c r="A55" s="49"/>
      <c r="B55" s="54"/>
    </row>
    <row r="56" spans="1:2" ht="27.75" customHeight="1">
      <c r="A56" s="49"/>
      <c r="B56" s="54"/>
    </row>
    <row r="57" spans="1:2" ht="27.75" customHeight="1">
      <c r="A57" s="49"/>
      <c r="B57" s="54"/>
    </row>
    <row r="58" spans="1:2" ht="27.75" customHeight="1">
      <c r="A58" s="49"/>
      <c r="B58" s="54"/>
    </row>
    <row r="59" spans="1:2" ht="27.75" customHeight="1">
      <c r="A59" s="49"/>
      <c r="B59" s="54"/>
    </row>
    <row r="60" spans="1:2" ht="27.75" customHeight="1">
      <c r="A60" s="49"/>
      <c r="B60" s="54"/>
    </row>
    <row r="61" spans="1:2" ht="27.75" customHeight="1">
      <c r="A61" s="49"/>
      <c r="B61" s="54"/>
    </row>
    <row r="62" spans="1:2" ht="27.75" customHeight="1">
      <c r="A62" s="49"/>
      <c r="B62" s="54"/>
    </row>
    <row r="63" spans="1:2" ht="27.75" customHeight="1">
      <c r="A63" s="49"/>
      <c r="B63" s="54"/>
    </row>
    <row r="64" spans="1:2" ht="27.75" customHeight="1">
      <c r="A64" s="49"/>
      <c r="B64" s="54"/>
    </row>
    <row r="65" spans="1:2" ht="27.75" customHeight="1">
      <c r="A65" s="49"/>
      <c r="B65" s="54"/>
    </row>
    <row r="66" spans="1:2" ht="27.75" customHeight="1">
      <c r="A66" s="49"/>
      <c r="B66" s="54"/>
    </row>
    <row r="67" spans="1:2" ht="27.75" customHeight="1">
      <c r="A67" s="49"/>
      <c r="B67" s="54"/>
    </row>
    <row r="68" spans="1:2" ht="27.75" customHeight="1">
      <c r="A68" s="49"/>
      <c r="B68" s="54"/>
    </row>
    <row r="69" spans="1:2" ht="27.75" customHeight="1">
      <c r="A69" s="49"/>
      <c r="B69" s="54"/>
    </row>
    <row r="70" spans="1:2" ht="27.75" customHeight="1">
      <c r="A70" s="49"/>
      <c r="B70" s="54"/>
    </row>
    <row r="71" spans="1:2" ht="27.75" customHeight="1">
      <c r="A71" s="49"/>
      <c r="B71" s="54"/>
    </row>
    <row r="72" spans="1:2" ht="27.75" customHeight="1">
      <c r="A72" s="49"/>
      <c r="B72" s="54"/>
    </row>
    <row r="73" spans="1:2" ht="27.75" customHeight="1">
      <c r="A73" s="49"/>
      <c r="B73" s="54"/>
    </row>
    <row r="74" spans="1:2" ht="27.75" customHeight="1">
      <c r="A74" s="49"/>
      <c r="B74" s="54"/>
    </row>
    <row r="75" spans="1:2" ht="27.75" customHeight="1">
      <c r="A75" s="49"/>
      <c r="B75" s="54"/>
    </row>
    <row r="76" spans="1:2" ht="27.75" customHeight="1">
      <c r="A76" s="49"/>
      <c r="B76" s="54"/>
    </row>
    <row r="77" spans="1:2" ht="27.75" customHeight="1">
      <c r="A77" s="49"/>
      <c r="B77" s="54"/>
    </row>
    <row r="78" spans="1:2" ht="27.75" customHeight="1">
      <c r="A78" s="49"/>
      <c r="B78" s="54"/>
    </row>
    <row r="79" spans="1:2" ht="27.75" customHeight="1">
      <c r="A79" s="49"/>
      <c r="B79" s="54"/>
    </row>
    <row r="80" spans="1:2" ht="27.75" customHeight="1">
      <c r="A80" s="49"/>
      <c r="B80" s="54"/>
    </row>
    <row r="81" spans="1:2" ht="27.75" customHeight="1">
      <c r="A81" s="49"/>
      <c r="B81" s="54"/>
    </row>
    <row r="82" spans="1:2" ht="27.75" customHeight="1">
      <c r="A82" s="49"/>
      <c r="B82" s="54"/>
    </row>
    <row r="83" spans="1:2" ht="27.75" customHeight="1">
      <c r="A83" s="49"/>
      <c r="B83" s="54"/>
    </row>
    <row r="84" spans="1:2" ht="27.75" customHeight="1">
      <c r="A84" s="49"/>
      <c r="B84" s="54"/>
    </row>
    <row r="85" spans="1:2" ht="27.75" customHeight="1">
      <c r="A85" s="49"/>
      <c r="B85" s="54"/>
    </row>
    <row r="86" spans="1:2" ht="27.75" customHeight="1">
      <c r="A86" s="49"/>
      <c r="B86" s="54"/>
    </row>
    <row r="87" spans="1:2" ht="27.75" customHeight="1">
      <c r="A87" s="49"/>
      <c r="B87" s="54"/>
    </row>
    <row r="88" spans="1:2" ht="27.75" customHeight="1">
      <c r="A88" s="49"/>
      <c r="B88" s="54"/>
    </row>
    <row r="89" spans="1:2" ht="27.75" customHeight="1">
      <c r="A89" s="49"/>
      <c r="B89" s="54"/>
    </row>
    <row r="90" spans="1:2" ht="27.75" customHeight="1">
      <c r="A90" s="49"/>
      <c r="B90" s="54"/>
    </row>
    <row r="91" spans="1:2" ht="27.75" customHeight="1">
      <c r="A91" s="49"/>
      <c r="B91" s="54"/>
    </row>
    <row r="92" spans="1:2" ht="27.75" customHeight="1">
      <c r="A92" s="49"/>
      <c r="B92" s="54"/>
    </row>
    <row r="93" spans="1:2" ht="27.75" customHeight="1">
      <c r="A93" s="49"/>
      <c r="B93" s="54"/>
    </row>
    <row r="94" spans="1:2" ht="27.75" customHeight="1">
      <c r="A94" s="49"/>
      <c r="B94" s="54"/>
    </row>
    <row r="95" spans="1:2" ht="27.75" customHeight="1">
      <c r="A95" s="49"/>
      <c r="B95" s="54"/>
    </row>
    <row r="96" spans="1:2" ht="27.75" customHeight="1">
      <c r="A96" s="49"/>
      <c r="B96" s="54"/>
    </row>
    <row r="97" spans="1:2" ht="27.75" customHeight="1">
      <c r="A97" s="49"/>
      <c r="B97" s="54"/>
    </row>
    <row r="98" spans="1:2" ht="27.75" customHeight="1">
      <c r="A98" s="49"/>
      <c r="B98" s="54"/>
    </row>
    <row r="99" spans="1:2" ht="27.75" customHeight="1">
      <c r="A99" s="49"/>
      <c r="B99" s="54"/>
    </row>
    <row r="100" spans="1:2" ht="27.75" customHeight="1">
      <c r="A100" s="49"/>
      <c r="B100" s="54"/>
    </row>
    <row r="101" spans="1:2" ht="27.75" customHeight="1">
      <c r="A101" s="49"/>
      <c r="B101" s="54"/>
    </row>
    <row r="102" spans="1:2" ht="27.75" customHeight="1">
      <c r="A102" s="49"/>
      <c r="B102" s="54"/>
    </row>
    <row r="103" spans="1:2" ht="27.75" customHeight="1">
      <c r="A103" s="49"/>
      <c r="B103" s="54"/>
    </row>
    <row r="104" spans="1:2" ht="27.75" customHeight="1">
      <c r="A104" s="49"/>
      <c r="B104" s="54"/>
    </row>
    <row r="105" spans="1:2" ht="27.75" customHeight="1">
      <c r="A105" s="49"/>
      <c r="B105" s="54"/>
    </row>
    <row r="106" spans="1:2" ht="27.75" customHeight="1">
      <c r="A106" s="49"/>
      <c r="B106" s="54"/>
    </row>
    <row r="107" spans="1:2" ht="27.75" customHeight="1">
      <c r="A107" s="49"/>
      <c r="B107" s="54"/>
    </row>
    <row r="108" spans="1:2" ht="27.75" customHeight="1">
      <c r="A108" s="49"/>
      <c r="B108" s="54"/>
    </row>
    <row r="109" spans="1:2" ht="27.75" customHeight="1">
      <c r="A109" s="49"/>
      <c r="B109" s="54"/>
    </row>
    <row r="110" spans="1:2" ht="27.75" customHeight="1">
      <c r="A110" s="49"/>
      <c r="B110" s="54"/>
    </row>
    <row r="111" spans="1:2" ht="27.75" customHeight="1">
      <c r="A111" s="49"/>
      <c r="B111" s="54"/>
    </row>
    <row r="112" spans="1:2" ht="27.75" customHeight="1">
      <c r="A112" s="49"/>
      <c r="B112" s="54"/>
    </row>
    <row r="113" spans="1:2" ht="27.75" customHeight="1">
      <c r="A113" s="49"/>
      <c r="B113" s="54"/>
    </row>
    <row r="114" spans="1:2" ht="27.75" customHeight="1">
      <c r="A114" s="49"/>
      <c r="B114" s="54"/>
    </row>
    <row r="115" spans="1:2" ht="27.75" customHeight="1">
      <c r="A115" s="49"/>
      <c r="B115" s="54"/>
    </row>
    <row r="116" spans="1:2" ht="27.75" customHeight="1">
      <c r="A116" s="49"/>
      <c r="B116" s="54"/>
    </row>
    <row r="117" spans="1:2" ht="27.75" customHeight="1">
      <c r="A117" s="49"/>
      <c r="B117" s="54"/>
    </row>
    <row r="118" spans="1:2" ht="27.75" customHeight="1">
      <c r="A118" s="49"/>
      <c r="B118" s="54"/>
    </row>
    <row r="119" spans="1:2" ht="27.75" customHeight="1">
      <c r="A119" s="49"/>
      <c r="B119" s="54"/>
    </row>
    <row r="120" spans="1:2" ht="27.75" customHeight="1">
      <c r="A120" s="49"/>
      <c r="B120" s="54"/>
    </row>
    <row r="121" spans="1:2" ht="27.75" customHeight="1">
      <c r="A121" s="49"/>
      <c r="B121" s="54"/>
    </row>
    <row r="122" spans="1:2" ht="27.75" customHeight="1">
      <c r="A122" s="49"/>
      <c r="B122" s="54"/>
    </row>
    <row r="123" spans="1:2" ht="27.75" customHeight="1">
      <c r="A123" s="49"/>
      <c r="B123" s="54"/>
    </row>
    <row r="124" spans="1:2" ht="27.75" customHeight="1">
      <c r="A124" s="49"/>
      <c r="B124" s="54"/>
    </row>
    <row r="125" spans="1:2" ht="27.75" customHeight="1">
      <c r="A125" s="49"/>
      <c r="B125" s="54"/>
    </row>
    <row r="126" spans="1:2" ht="27.75" customHeight="1">
      <c r="A126" s="49"/>
      <c r="B126" s="54"/>
    </row>
    <row r="127" spans="1:2" ht="27.75" customHeight="1">
      <c r="A127" s="49"/>
      <c r="B127" s="54"/>
    </row>
    <row r="128" spans="1:2" ht="27.75" customHeight="1">
      <c r="A128" s="49"/>
      <c r="B128" s="54"/>
    </row>
    <row r="129" spans="1:2" ht="27.75" customHeight="1">
      <c r="A129" s="49"/>
      <c r="B129" s="54"/>
    </row>
    <row r="130" spans="1:2" ht="27.75" customHeight="1">
      <c r="A130" s="49"/>
      <c r="B130" s="54"/>
    </row>
    <row r="131" spans="1:2" ht="27.75" customHeight="1">
      <c r="A131" s="49"/>
      <c r="B131" s="54"/>
    </row>
    <row r="132" spans="1:2" ht="27.75" customHeight="1">
      <c r="A132" s="49"/>
      <c r="B132" s="54"/>
    </row>
    <row r="133" spans="1:2" ht="27.75" customHeight="1">
      <c r="A133" s="49"/>
      <c r="B133" s="54"/>
    </row>
    <row r="134" spans="1:2" ht="27.75" customHeight="1">
      <c r="A134" s="49"/>
      <c r="B134" s="54"/>
    </row>
    <row r="135" spans="1:2" ht="27.75" customHeight="1">
      <c r="A135" s="49"/>
      <c r="B135" s="54"/>
    </row>
    <row r="136" spans="1:2" ht="27.75" customHeight="1">
      <c r="A136" s="49"/>
      <c r="B136" s="54"/>
    </row>
    <row r="137" spans="1:2" ht="27.75" customHeight="1">
      <c r="A137" s="49"/>
      <c r="B137" s="54"/>
    </row>
    <row r="138" spans="1:2" ht="27.75" customHeight="1">
      <c r="A138" s="49"/>
      <c r="B138" s="54"/>
    </row>
    <row r="139" spans="1:2" ht="27.75" customHeight="1">
      <c r="A139" s="49"/>
      <c r="B139" s="54"/>
    </row>
    <row r="140" spans="1:2" ht="27.75" customHeight="1">
      <c r="A140" s="49"/>
      <c r="B140" s="54"/>
    </row>
    <row r="141" spans="1:2" ht="27.75" customHeight="1">
      <c r="A141" s="49"/>
      <c r="B141" s="54"/>
    </row>
    <row r="142" spans="1:2" ht="27.75" customHeight="1">
      <c r="A142" s="49"/>
      <c r="B142" s="54"/>
    </row>
    <row r="143" spans="1:2" ht="27.75" customHeight="1">
      <c r="A143" s="49"/>
      <c r="B143" s="54"/>
    </row>
    <row r="144" spans="1:2" ht="27.75" customHeight="1">
      <c r="A144" s="49"/>
      <c r="B144" s="54"/>
    </row>
    <row r="145" spans="1:2" ht="27.75" customHeight="1">
      <c r="A145" s="49"/>
      <c r="B145" s="54"/>
    </row>
    <row r="146" spans="1:2" ht="27.75" customHeight="1">
      <c r="A146" s="49"/>
      <c r="B146" s="54"/>
    </row>
    <row r="147" spans="1:2" ht="27.75" customHeight="1">
      <c r="A147" s="49"/>
      <c r="B147" s="54"/>
    </row>
    <row r="148" spans="1:2" ht="27.75" customHeight="1">
      <c r="A148" s="49"/>
      <c r="B148" s="54"/>
    </row>
    <row r="149" spans="1:2" ht="27.75" customHeight="1">
      <c r="A149" s="49"/>
      <c r="B149" s="54"/>
    </row>
    <row r="150" spans="1:2" ht="27.75" customHeight="1">
      <c r="A150" s="49"/>
      <c r="B150" s="54"/>
    </row>
    <row r="151" spans="1:2" ht="27.75" customHeight="1">
      <c r="A151" s="49"/>
      <c r="B151" s="54"/>
    </row>
    <row r="152" spans="1:2" ht="27.75" customHeight="1">
      <c r="A152" s="49"/>
      <c r="B152" s="54"/>
    </row>
    <row r="153" spans="1:2" ht="27.75" customHeight="1">
      <c r="A153" s="49"/>
      <c r="B153" s="54"/>
    </row>
    <row r="154" spans="1:2" ht="27.75" customHeight="1">
      <c r="A154" s="49"/>
      <c r="B154" s="54"/>
    </row>
    <row r="155" spans="1:2" ht="27.75" customHeight="1">
      <c r="A155" s="49"/>
      <c r="B155" s="54"/>
    </row>
    <row r="156" spans="1:2" ht="27.75" customHeight="1">
      <c r="A156" s="49"/>
      <c r="B156" s="54"/>
    </row>
    <row r="157" spans="1:2" ht="27.75" customHeight="1">
      <c r="A157" s="49"/>
      <c r="B157" s="54"/>
    </row>
    <row r="158" spans="1:2" ht="27.75" customHeight="1">
      <c r="A158" s="49"/>
      <c r="B158" s="54"/>
    </row>
    <row r="159" spans="1:2" ht="27.75" customHeight="1">
      <c r="A159" s="49"/>
      <c r="B159" s="54"/>
    </row>
    <row r="160" spans="1:2" ht="27.75" customHeight="1">
      <c r="A160" s="49"/>
      <c r="B160" s="54"/>
    </row>
    <row r="161" spans="1:2" ht="27.75" customHeight="1">
      <c r="A161" s="49"/>
      <c r="B161" s="54"/>
    </row>
    <row r="162" spans="1:2" ht="27.75" customHeight="1">
      <c r="A162" s="49"/>
      <c r="B162" s="54"/>
    </row>
    <row r="163" spans="1:2" ht="27.75" customHeight="1">
      <c r="A163" s="49"/>
      <c r="B163" s="54"/>
    </row>
    <row r="164" spans="1:2" ht="27.75" customHeight="1">
      <c r="A164" s="49"/>
      <c r="B164" s="54"/>
    </row>
    <row r="165" spans="1:2" ht="27.75" customHeight="1">
      <c r="A165" s="49"/>
      <c r="B165" s="54"/>
    </row>
    <row r="166" spans="1:2" ht="27.75" customHeight="1">
      <c r="A166" s="49"/>
      <c r="B166" s="54"/>
    </row>
    <row r="167" spans="1:2" ht="27.75" customHeight="1">
      <c r="A167" s="49"/>
      <c r="B167" s="54"/>
    </row>
    <row r="168" spans="1:2" ht="27.75" customHeight="1">
      <c r="A168" s="49"/>
      <c r="B168" s="54"/>
    </row>
    <row r="169" spans="1:2" ht="27.75" customHeight="1">
      <c r="A169" s="49"/>
      <c r="B169" s="54"/>
    </row>
    <row r="170" spans="1:2" ht="27.75" customHeight="1">
      <c r="A170" s="49"/>
      <c r="B170" s="54"/>
    </row>
    <row r="171" spans="1:2" ht="27.75" customHeight="1">
      <c r="A171" s="49"/>
      <c r="B171" s="54"/>
    </row>
    <row r="172" spans="1:2" ht="27.75" customHeight="1">
      <c r="A172" s="49"/>
      <c r="B172" s="54"/>
    </row>
    <row r="173" spans="1:2" ht="27.75" customHeight="1">
      <c r="A173" s="49"/>
      <c r="B173" s="54"/>
    </row>
    <row r="174" spans="1:2" ht="27.75" customHeight="1">
      <c r="A174" s="49"/>
      <c r="B174" s="54"/>
    </row>
    <row r="175" spans="1:2" ht="27.75" customHeight="1">
      <c r="A175" s="49"/>
      <c r="B175" s="54"/>
    </row>
    <row r="176" spans="1:2" ht="27.75" customHeight="1">
      <c r="A176" s="49"/>
      <c r="B176" s="54"/>
    </row>
    <row r="177" spans="1:2" ht="27.75" customHeight="1">
      <c r="A177" s="49"/>
      <c r="B177" s="54"/>
    </row>
    <row r="178" spans="1:2" ht="27.75" customHeight="1">
      <c r="A178" s="49"/>
      <c r="B178" s="54"/>
    </row>
    <row r="179" spans="1:2" ht="27.75" customHeight="1">
      <c r="A179" s="49"/>
      <c r="B179" s="54"/>
    </row>
    <row r="180" spans="1:2" ht="27.75" customHeight="1">
      <c r="A180" s="49"/>
      <c r="B180" s="54"/>
    </row>
    <row r="181" spans="1:2" ht="27.75" customHeight="1">
      <c r="A181" s="49"/>
      <c r="B181" s="54"/>
    </row>
    <row r="182" spans="1:2" ht="27.75" customHeight="1">
      <c r="A182" s="49"/>
      <c r="B182" s="54"/>
    </row>
    <row r="183" spans="1:2" ht="27.75" customHeight="1">
      <c r="A183" s="49"/>
      <c r="B183" s="54"/>
    </row>
    <row r="184" spans="1:2" ht="27.75" customHeight="1">
      <c r="A184" s="49"/>
      <c r="B184" s="54"/>
    </row>
    <row r="185" spans="1:2" ht="27.75" customHeight="1">
      <c r="A185" s="49"/>
      <c r="B185" s="54"/>
    </row>
    <row r="186" spans="1:2" ht="27.75" customHeight="1">
      <c r="A186" s="49"/>
      <c r="B186" s="54"/>
    </row>
    <row r="187" spans="1:2" ht="27.75" customHeight="1">
      <c r="A187" s="49"/>
      <c r="B187" s="54"/>
    </row>
    <row r="188" spans="1:2" ht="27.75" customHeight="1">
      <c r="A188" s="49"/>
      <c r="B188" s="54"/>
    </row>
    <row r="189" spans="1:2" ht="27.75" customHeight="1">
      <c r="A189" s="49"/>
      <c r="B189" s="54"/>
    </row>
    <row r="190" spans="1:2" ht="27.75" customHeight="1">
      <c r="A190" s="49"/>
      <c r="B190" s="54"/>
    </row>
    <row r="191" spans="1:2" ht="27.75" customHeight="1">
      <c r="A191" s="49"/>
      <c r="B191" s="54"/>
    </row>
    <row r="192" spans="1:2" ht="27.75" customHeight="1">
      <c r="A192" s="49"/>
      <c r="B192" s="54"/>
    </row>
    <row r="193" spans="1:2" ht="27.75" customHeight="1">
      <c r="A193" s="49"/>
      <c r="B193" s="54"/>
    </row>
    <row r="194" spans="1:2" ht="27.75" customHeight="1">
      <c r="A194" s="49"/>
      <c r="B194" s="54"/>
    </row>
    <row r="195" spans="1:2" ht="27.75" customHeight="1">
      <c r="A195" s="49"/>
      <c r="B195" s="54"/>
    </row>
    <row r="196" spans="1:2" ht="27.75" customHeight="1">
      <c r="A196" s="49"/>
      <c r="B196" s="54"/>
    </row>
    <row r="197" spans="1:2" ht="27.75" customHeight="1">
      <c r="A197" s="49"/>
      <c r="B197" s="54"/>
    </row>
    <row r="198" spans="1:2" ht="27.75" customHeight="1">
      <c r="A198" s="49"/>
      <c r="B198" s="54"/>
    </row>
    <row r="199" spans="1:2" ht="27.75" customHeight="1">
      <c r="A199" s="49"/>
      <c r="B199" s="54"/>
    </row>
    <row r="200" spans="1:2" ht="27.75" customHeight="1">
      <c r="A200" s="49"/>
      <c r="B200" s="54"/>
    </row>
    <row r="201" spans="1:2" ht="27.75" customHeight="1">
      <c r="A201" s="49"/>
      <c r="B201" s="54"/>
    </row>
    <row r="202" spans="1:2" ht="27.75" customHeight="1">
      <c r="A202" s="49"/>
      <c r="B202" s="54"/>
    </row>
    <row r="203" spans="1:2" ht="27.75" customHeight="1">
      <c r="A203" s="49"/>
      <c r="B203" s="54"/>
    </row>
    <row r="204" spans="1:2" ht="27.75" customHeight="1">
      <c r="A204" s="49"/>
      <c r="B204" s="54"/>
    </row>
    <row r="205" spans="1:2" ht="27.75" customHeight="1">
      <c r="A205" s="49"/>
      <c r="B205" s="54"/>
    </row>
    <row r="206" spans="1:2" ht="27.75" customHeight="1">
      <c r="A206" s="49"/>
      <c r="B206" s="54"/>
    </row>
    <row r="207" spans="1:2" ht="27.75" customHeight="1">
      <c r="A207" s="49"/>
      <c r="B207" s="54"/>
    </row>
    <row r="208" spans="1:2" ht="27.75" customHeight="1">
      <c r="A208" s="49"/>
      <c r="B208" s="54"/>
    </row>
    <row r="209" spans="1:2" ht="27.75" customHeight="1">
      <c r="A209" s="49"/>
      <c r="B209" s="54"/>
    </row>
    <row r="210" spans="1:2" ht="27.75" customHeight="1">
      <c r="A210" s="49"/>
      <c r="B210" s="54"/>
    </row>
    <row r="211" spans="1:2" ht="27.75" customHeight="1">
      <c r="A211" s="49"/>
      <c r="B211" s="54"/>
    </row>
    <row r="212" spans="1:2" ht="27.75" customHeight="1">
      <c r="A212" s="49"/>
      <c r="B212" s="54"/>
    </row>
    <row r="213" spans="1:2" ht="27.75" customHeight="1">
      <c r="A213" s="49"/>
      <c r="B213" s="54"/>
    </row>
    <row r="214" spans="1:2" ht="27.75" customHeight="1">
      <c r="A214" s="49"/>
      <c r="B214" s="54"/>
    </row>
    <row r="215" spans="1:2" ht="27.75" customHeight="1">
      <c r="A215" s="49"/>
      <c r="B215" s="54"/>
    </row>
    <row r="216" spans="1:2" ht="27.75" customHeight="1">
      <c r="A216" s="49"/>
      <c r="B216" s="54"/>
    </row>
    <row r="217" spans="1:2" ht="27.75" customHeight="1">
      <c r="A217" s="49"/>
      <c r="B217" s="54"/>
    </row>
    <row r="218" spans="1:2" ht="27.75" customHeight="1">
      <c r="A218" s="49"/>
      <c r="B218" s="54"/>
    </row>
    <row r="219" spans="1:2" ht="27.75" customHeight="1">
      <c r="A219" s="49"/>
      <c r="B219" s="54"/>
    </row>
    <row r="220" spans="1:2" ht="27.75" customHeight="1">
      <c r="A220" s="49"/>
      <c r="B220" s="54"/>
    </row>
    <row r="221" spans="1:2" ht="27.75" customHeight="1">
      <c r="A221" s="49"/>
      <c r="B221" s="54"/>
    </row>
    <row r="222" spans="1:2" ht="27.75" customHeight="1">
      <c r="A222" s="49"/>
      <c r="B222" s="54"/>
    </row>
    <row r="223" spans="1:2" ht="27.75" customHeight="1">
      <c r="A223" s="49"/>
      <c r="B223" s="54"/>
    </row>
    <row r="224" spans="1:2" ht="27.75" customHeight="1">
      <c r="A224" s="49"/>
      <c r="B224" s="54"/>
    </row>
    <row r="225" spans="1:2" ht="27.75" customHeight="1">
      <c r="A225" s="49"/>
      <c r="B225" s="54"/>
    </row>
    <row r="226" spans="1:2" ht="27.75" customHeight="1">
      <c r="A226" s="49"/>
      <c r="B226" s="54"/>
    </row>
    <row r="227" spans="1:2" ht="27.75" customHeight="1">
      <c r="A227" s="49"/>
      <c r="B227" s="54"/>
    </row>
    <row r="228" spans="1:2" ht="27.75" customHeight="1">
      <c r="A228" s="49"/>
      <c r="B228" s="54"/>
    </row>
    <row r="229" spans="1:2" ht="27.75" customHeight="1">
      <c r="A229" s="49"/>
      <c r="B229" s="54"/>
    </row>
    <row r="230" spans="1:2" ht="27.75" customHeight="1">
      <c r="A230" s="49"/>
      <c r="B230" s="54"/>
    </row>
    <row r="231" spans="1:2" ht="27.75" customHeight="1">
      <c r="A231" s="49"/>
      <c r="B231" s="54"/>
    </row>
    <row r="232" spans="1:2" ht="27.75" customHeight="1">
      <c r="A232" s="49"/>
      <c r="B232" s="54"/>
    </row>
    <row r="233" spans="1:2" ht="27.75" customHeight="1">
      <c r="A233" s="49"/>
      <c r="B233" s="54"/>
    </row>
    <row r="234" spans="1:2" ht="27.75" customHeight="1">
      <c r="A234" s="49"/>
      <c r="B234" s="54"/>
    </row>
    <row r="235" spans="1:2" ht="27.75" customHeight="1">
      <c r="A235" s="49"/>
      <c r="B235" s="54"/>
    </row>
    <row r="236" spans="1:2" ht="27.75" customHeight="1">
      <c r="A236" s="49"/>
      <c r="B236" s="54"/>
    </row>
    <row r="237" spans="1:2" ht="27.75" customHeight="1">
      <c r="A237" s="49"/>
      <c r="B237" s="54"/>
    </row>
    <row r="238" spans="1:2" ht="27.75" customHeight="1">
      <c r="A238" s="49"/>
      <c r="B238" s="54"/>
    </row>
    <row r="239" spans="1:2" ht="27.75" customHeight="1">
      <c r="A239" s="49"/>
      <c r="B239" s="54"/>
    </row>
    <row r="240" spans="1:2" ht="27.75" customHeight="1">
      <c r="A240" s="49"/>
      <c r="B240" s="54"/>
    </row>
    <row r="241" spans="1:2" ht="27.75" customHeight="1">
      <c r="A241" s="49"/>
      <c r="B241" s="54"/>
    </row>
    <row r="242" spans="1:2" ht="27.75" customHeight="1">
      <c r="A242" s="49"/>
      <c r="B242" s="54"/>
    </row>
    <row r="243" spans="1:2" ht="27.75" customHeight="1">
      <c r="A243" s="49"/>
      <c r="B243" s="54"/>
    </row>
    <row r="244" spans="1:2" ht="27.75" customHeight="1">
      <c r="A244" s="49"/>
      <c r="B244" s="54"/>
    </row>
    <row r="245" spans="1:2" ht="27.75" customHeight="1">
      <c r="A245" s="49"/>
      <c r="B245" s="54"/>
    </row>
    <row r="246" spans="1:2" ht="27.75" customHeight="1">
      <c r="A246" s="49"/>
      <c r="B246" s="54"/>
    </row>
    <row r="247" spans="1:2" ht="27.75" customHeight="1">
      <c r="A247" s="49"/>
      <c r="B247" s="54"/>
    </row>
    <row r="248" spans="1:2" ht="27.75" customHeight="1">
      <c r="A248" s="49"/>
      <c r="B248" s="54"/>
    </row>
    <row r="249" spans="1:2" ht="27.75" customHeight="1">
      <c r="A249" s="49"/>
      <c r="B249" s="54"/>
    </row>
    <row r="250" spans="1:2" ht="27.75" customHeight="1">
      <c r="A250" s="49"/>
      <c r="B250" s="54"/>
    </row>
    <row r="251" spans="1:2" ht="27.75" customHeight="1">
      <c r="A251" s="49"/>
      <c r="B251" s="54"/>
    </row>
    <row r="252" spans="1:2" ht="27.75" customHeight="1">
      <c r="A252" s="49"/>
      <c r="B252" s="54"/>
    </row>
    <row r="253" spans="1:2" ht="27.75" customHeight="1">
      <c r="A253" s="49"/>
      <c r="B253" s="54"/>
    </row>
    <row r="254" spans="1:2" ht="27.75" customHeight="1">
      <c r="A254" s="49"/>
      <c r="B254" s="54"/>
    </row>
    <row r="255" spans="1:2" ht="27.75" customHeight="1">
      <c r="A255" s="49"/>
      <c r="B255" s="54"/>
    </row>
    <row r="256" spans="1:2" ht="27.75" customHeight="1">
      <c r="A256" s="49"/>
      <c r="B256" s="54"/>
    </row>
    <row r="257" spans="1:2" ht="27.75" customHeight="1">
      <c r="A257" s="49"/>
      <c r="B257" s="54"/>
    </row>
    <row r="258" spans="1:2" ht="27.75" customHeight="1">
      <c r="A258" s="49"/>
      <c r="B258" s="54"/>
    </row>
    <row r="259" spans="1:2" ht="27.75" customHeight="1">
      <c r="A259" s="49"/>
      <c r="B259" s="54"/>
    </row>
    <row r="260" spans="1:2" ht="27.75" customHeight="1">
      <c r="A260" s="49"/>
      <c r="B260" s="54"/>
    </row>
    <row r="261" spans="1:2" ht="27.75" customHeight="1">
      <c r="A261" s="49"/>
      <c r="B261" s="54"/>
    </row>
    <row r="262" spans="1:2" ht="27.75" customHeight="1">
      <c r="A262" s="49"/>
      <c r="B262" s="54"/>
    </row>
    <row r="263" spans="1:2" ht="27.75" customHeight="1">
      <c r="A263" s="49"/>
      <c r="B263" s="54"/>
    </row>
    <row r="264" spans="1:2" ht="27.75" customHeight="1">
      <c r="A264" s="49"/>
      <c r="B264" s="54"/>
    </row>
    <row r="265" spans="1:2" ht="27.75" customHeight="1">
      <c r="A265" s="49"/>
      <c r="B265" s="54"/>
    </row>
    <row r="266" spans="1:2" ht="27.75" customHeight="1">
      <c r="A266" s="49"/>
      <c r="B266" s="54"/>
    </row>
    <row r="267" spans="1:2" ht="27.75" customHeight="1">
      <c r="A267" s="49"/>
      <c r="B267" s="54"/>
    </row>
    <row r="268" spans="1:2" ht="27.75" customHeight="1">
      <c r="A268" s="49"/>
      <c r="B268" s="54"/>
    </row>
    <row r="269" spans="1:2" ht="27.75" customHeight="1">
      <c r="A269" s="49"/>
      <c r="B269" s="54"/>
    </row>
    <row r="270" spans="1:2" ht="27.75" customHeight="1">
      <c r="A270" s="49"/>
      <c r="B270" s="54"/>
    </row>
    <row r="271" spans="1:2" ht="27.75" customHeight="1">
      <c r="A271" s="49"/>
      <c r="B271" s="54"/>
    </row>
    <row r="272" spans="1:2" ht="27.75" customHeight="1">
      <c r="A272" s="49"/>
      <c r="B272" s="54"/>
    </row>
    <row r="273" spans="1:2" ht="27.75" customHeight="1">
      <c r="A273" s="49"/>
      <c r="B273" s="54"/>
    </row>
    <row r="274" spans="1:2" ht="27.75" customHeight="1">
      <c r="A274" s="49"/>
      <c r="B274" s="54"/>
    </row>
    <row r="275" spans="1:2" ht="27.75" customHeight="1">
      <c r="A275" s="49"/>
      <c r="B275" s="54"/>
    </row>
    <row r="276" spans="1:2" ht="27.75" customHeight="1">
      <c r="A276" s="49"/>
      <c r="B276" s="54"/>
    </row>
    <row r="277" spans="1:2" ht="27.75" customHeight="1">
      <c r="A277" s="49"/>
      <c r="B277" s="54"/>
    </row>
    <row r="278" spans="1:2" ht="27.75" customHeight="1">
      <c r="A278" s="49"/>
      <c r="B278" s="54"/>
    </row>
    <row r="279" spans="1:2" ht="27.75" customHeight="1">
      <c r="A279" s="49"/>
      <c r="B279" s="54"/>
    </row>
    <row r="280" spans="1:2" ht="27.75" customHeight="1">
      <c r="A280" s="49"/>
      <c r="B280" s="54"/>
    </row>
    <row r="281" spans="1:2" ht="27.75" customHeight="1">
      <c r="A281" s="49"/>
      <c r="B281" s="54"/>
    </row>
    <row r="282" spans="1:2" ht="27.75" customHeight="1">
      <c r="A282" s="49"/>
      <c r="B282" s="54"/>
    </row>
    <row r="283" spans="1:2" ht="27.75" customHeight="1">
      <c r="A283" s="49"/>
      <c r="B283" s="54"/>
    </row>
    <row r="284" spans="1:2" ht="27.75" customHeight="1">
      <c r="A284" s="49"/>
      <c r="B284" s="54"/>
    </row>
    <row r="285" spans="1:2" ht="27.75" customHeight="1">
      <c r="A285" s="49"/>
      <c r="B285" s="54"/>
    </row>
    <row r="286" spans="1:2" ht="27.75" customHeight="1">
      <c r="A286" s="49"/>
      <c r="B286" s="54"/>
    </row>
    <row r="287" spans="1:2" ht="27.75" customHeight="1">
      <c r="A287" s="49"/>
      <c r="B287" s="54"/>
    </row>
    <row r="288" spans="1:2" ht="27.75" customHeight="1">
      <c r="A288" s="49"/>
      <c r="B288" s="54"/>
    </row>
    <row r="289" spans="1:2" ht="27.75" customHeight="1">
      <c r="A289" s="49"/>
      <c r="B289" s="54"/>
    </row>
    <row r="290" spans="1:2" ht="27.75" customHeight="1">
      <c r="A290" s="49"/>
      <c r="B290" s="54"/>
    </row>
    <row r="291" spans="1:2" ht="27.75" customHeight="1">
      <c r="A291" s="49"/>
      <c r="B291" s="54"/>
    </row>
    <row r="292" spans="1:2" ht="27.75" customHeight="1">
      <c r="A292" s="49"/>
      <c r="B292" s="54"/>
    </row>
    <row r="293" spans="1:2" ht="27.75" customHeight="1">
      <c r="A293" s="49"/>
      <c r="B293" s="54"/>
    </row>
    <row r="294" spans="1:2" ht="27.75" customHeight="1">
      <c r="A294" s="49"/>
      <c r="B294" s="54"/>
    </row>
    <row r="295" spans="1:2" ht="27.75" customHeight="1">
      <c r="A295" s="49"/>
      <c r="B295" s="54"/>
    </row>
    <row r="296" spans="1:2" ht="27.75" customHeight="1">
      <c r="A296" s="49"/>
      <c r="B296" s="54"/>
    </row>
    <row r="297" spans="1:2" ht="27.75" customHeight="1">
      <c r="A297" s="49"/>
      <c r="B297" s="54"/>
    </row>
    <row r="298" spans="1:2" ht="27.75" customHeight="1">
      <c r="A298" s="49"/>
      <c r="B298" s="54"/>
    </row>
    <row r="299" spans="1:2" ht="27.75" customHeight="1">
      <c r="A299" s="49"/>
      <c r="B299" s="54"/>
    </row>
    <row r="300" spans="1:2" ht="27.75" customHeight="1">
      <c r="A300" s="49"/>
      <c r="B300" s="54"/>
    </row>
    <row r="301" spans="1:2" ht="27.75" customHeight="1">
      <c r="A301" s="49"/>
      <c r="B301" s="54"/>
    </row>
    <row r="302" spans="1:2" ht="27.75" customHeight="1">
      <c r="A302" s="49"/>
      <c r="B302" s="54"/>
    </row>
    <row r="303" spans="1:2" ht="27.75" customHeight="1">
      <c r="A303" s="49"/>
      <c r="B303" s="54"/>
    </row>
    <row r="304" spans="1:2" ht="27.75" customHeight="1">
      <c r="A304" s="49"/>
      <c r="B304" s="54"/>
    </row>
    <row r="305" spans="1:2" ht="27.75" customHeight="1">
      <c r="A305" s="49"/>
      <c r="B305" s="54"/>
    </row>
    <row r="306" spans="1:2" ht="27.75" customHeight="1">
      <c r="A306" s="49"/>
      <c r="B306" s="54"/>
    </row>
    <row r="307" spans="1:2" ht="27.75" customHeight="1">
      <c r="A307" s="49"/>
      <c r="B307" s="54"/>
    </row>
    <row r="308" spans="1:2" ht="27.75" customHeight="1">
      <c r="A308" s="49"/>
      <c r="B308" s="54"/>
    </row>
    <row r="309" spans="1:2" ht="27.75" customHeight="1">
      <c r="A309" s="49"/>
      <c r="B309" s="54"/>
    </row>
    <row r="310" spans="1:2" ht="27.75" customHeight="1">
      <c r="A310" s="49"/>
      <c r="B310" s="54"/>
    </row>
    <row r="311" spans="1:2" ht="27.75" customHeight="1">
      <c r="A311" s="49"/>
      <c r="B311" s="54"/>
    </row>
    <row r="312" spans="1:2" ht="27.75" customHeight="1">
      <c r="A312" s="49"/>
      <c r="B312" s="54"/>
    </row>
    <row r="313" spans="1:2" ht="27.75" customHeight="1">
      <c r="A313" s="49"/>
      <c r="B313" s="54"/>
    </row>
    <row r="314" spans="1:2" ht="27.75" customHeight="1">
      <c r="A314" s="49"/>
      <c r="B314" s="54"/>
    </row>
    <row r="315" spans="1:2" ht="27.75" customHeight="1">
      <c r="A315" s="49"/>
      <c r="B315" s="54"/>
    </row>
    <row r="316" spans="1:2" ht="27.75" customHeight="1">
      <c r="A316" s="49"/>
      <c r="B316" s="54"/>
    </row>
    <row r="317" spans="1:2" ht="27.75" customHeight="1">
      <c r="A317" s="49"/>
      <c r="B317" s="54"/>
    </row>
    <row r="318" spans="1:2" ht="27.75" customHeight="1">
      <c r="A318" s="49"/>
      <c r="B318" s="54"/>
    </row>
    <row r="319" spans="1:2" ht="27.75" customHeight="1">
      <c r="A319" s="49"/>
      <c r="B319" s="54"/>
    </row>
    <row r="320" spans="1:2" ht="27.75" customHeight="1">
      <c r="A320" s="49"/>
      <c r="B320" s="54"/>
    </row>
    <row r="321" spans="1:2" ht="27.75" customHeight="1">
      <c r="A321" s="49"/>
      <c r="B321" s="54"/>
    </row>
    <row r="322" spans="1:2" ht="27.75" customHeight="1">
      <c r="A322" s="49"/>
      <c r="B322" s="54"/>
    </row>
    <row r="323" spans="1:2" ht="27.75" customHeight="1">
      <c r="A323" s="49"/>
      <c r="B323" s="54"/>
    </row>
    <row r="324" spans="1:2" ht="27.75" customHeight="1">
      <c r="A324" s="49"/>
      <c r="B324" s="54"/>
    </row>
    <row r="325" spans="1:2" ht="27.75" customHeight="1">
      <c r="A325" s="49"/>
      <c r="B325" s="54"/>
    </row>
    <row r="326" spans="1:2" ht="27.75" customHeight="1">
      <c r="A326" s="49"/>
      <c r="B326" s="54"/>
    </row>
    <row r="327" spans="1:2" ht="27.75" customHeight="1">
      <c r="A327" s="49"/>
      <c r="B327" s="54"/>
    </row>
    <row r="328" spans="1:2" ht="27.75" customHeight="1">
      <c r="A328" s="49"/>
      <c r="B328" s="54"/>
    </row>
    <row r="329" spans="1:2" ht="27.75" customHeight="1">
      <c r="A329" s="49"/>
      <c r="B329" s="54"/>
    </row>
    <row r="330" spans="1:2" ht="27.75" customHeight="1">
      <c r="A330" s="49"/>
      <c r="B330" s="54"/>
    </row>
    <row r="331" spans="1:2" ht="27.75" customHeight="1">
      <c r="A331" s="49"/>
      <c r="B331" s="54"/>
    </row>
    <row r="332" spans="1:2" ht="27.75" customHeight="1">
      <c r="A332" s="49"/>
      <c r="B332" s="54"/>
    </row>
    <row r="333" spans="1:2" ht="27.75" customHeight="1">
      <c r="A333" s="49"/>
      <c r="B333" s="54"/>
    </row>
    <row r="334" spans="1:2" ht="27.75" customHeight="1">
      <c r="A334" s="49"/>
      <c r="B334" s="54"/>
    </row>
    <row r="335" spans="1:2" ht="27.75" customHeight="1">
      <c r="A335" s="49"/>
      <c r="B335" s="54"/>
    </row>
    <row r="336" spans="1:2" ht="27.75" customHeight="1">
      <c r="A336" s="49"/>
      <c r="B336" s="54"/>
    </row>
    <row r="337" spans="1:2" ht="27.75" customHeight="1">
      <c r="A337" s="49"/>
      <c r="B337" s="54"/>
    </row>
    <row r="338" spans="1:2" ht="27.75" customHeight="1">
      <c r="A338" s="49"/>
      <c r="B338" s="54"/>
    </row>
    <row r="339" spans="1:2" ht="27.75" customHeight="1">
      <c r="A339" s="49"/>
      <c r="B339" s="54"/>
    </row>
    <row r="340" spans="1:2" ht="27.75" customHeight="1">
      <c r="A340" s="49"/>
      <c r="B340" s="54"/>
    </row>
    <row r="341" spans="1:2" ht="27.75" customHeight="1">
      <c r="A341" s="49"/>
      <c r="B341" s="54"/>
    </row>
    <row r="342" spans="1:2" ht="27.75" customHeight="1">
      <c r="A342" s="49"/>
      <c r="B342" s="54"/>
    </row>
    <row r="343" spans="1:2" ht="27.75" customHeight="1">
      <c r="A343" s="49"/>
      <c r="B343" s="54"/>
    </row>
    <row r="344" spans="1:2" ht="27.75" customHeight="1">
      <c r="A344" s="49"/>
      <c r="B344" s="54"/>
    </row>
    <row r="345" spans="1:2" ht="27.75" customHeight="1">
      <c r="A345" s="49"/>
      <c r="B345" s="54"/>
    </row>
    <row r="346" spans="1:2" ht="27.75" customHeight="1">
      <c r="A346" s="49"/>
      <c r="B346" s="54"/>
    </row>
    <row r="347" spans="1:2" ht="27.75" customHeight="1">
      <c r="A347" s="49"/>
      <c r="B347" s="54"/>
    </row>
    <row r="348" spans="1:2" ht="27.75" customHeight="1">
      <c r="A348" s="49"/>
      <c r="B348" s="54"/>
    </row>
    <row r="349" spans="1:2" ht="27.75" customHeight="1">
      <c r="A349" s="49"/>
      <c r="B349" s="54"/>
    </row>
    <row r="350" spans="1:2" ht="27.75" customHeight="1">
      <c r="A350" s="49"/>
      <c r="B350" s="54"/>
    </row>
    <row r="351" spans="1:2" ht="27.75" customHeight="1">
      <c r="A351" s="49"/>
      <c r="B351" s="54"/>
    </row>
    <row r="352" spans="1:2" ht="27.75" customHeight="1">
      <c r="A352" s="49"/>
      <c r="B352" s="54"/>
    </row>
    <row r="353" spans="1:2" ht="27.75" customHeight="1">
      <c r="A353" s="49"/>
      <c r="B353" s="54"/>
    </row>
    <row r="354" spans="1:2" ht="27.75" customHeight="1">
      <c r="A354" s="49"/>
      <c r="B354" s="54"/>
    </row>
    <row r="355" spans="1:2" ht="27.75" customHeight="1">
      <c r="A355" s="49"/>
      <c r="B355" s="54"/>
    </row>
    <row r="356" spans="1:2" ht="27.75" customHeight="1">
      <c r="A356" s="49"/>
      <c r="B356" s="54"/>
    </row>
    <row r="357" spans="1:2" ht="27.75" customHeight="1">
      <c r="A357" s="49"/>
      <c r="B357" s="54"/>
    </row>
    <row r="358" spans="1:2" ht="27.75" customHeight="1">
      <c r="A358" s="49"/>
      <c r="B358" s="54"/>
    </row>
    <row r="359" spans="1:2" ht="27.75" customHeight="1">
      <c r="A359" s="49"/>
      <c r="B359" s="54"/>
    </row>
    <row r="360" spans="1:2" ht="27.75" customHeight="1">
      <c r="A360" s="49"/>
      <c r="B360" s="54"/>
    </row>
    <row r="361" spans="1:2" ht="27.75" customHeight="1">
      <c r="A361" s="49"/>
      <c r="B361" s="54"/>
    </row>
    <row r="362" spans="1:2" ht="27.75" customHeight="1">
      <c r="A362" s="49"/>
      <c r="B362" s="54"/>
    </row>
    <row r="363" spans="1:2" ht="27.75" customHeight="1">
      <c r="A363" s="49"/>
      <c r="B363" s="54"/>
    </row>
    <row r="364" spans="1:2" ht="27.75" customHeight="1">
      <c r="A364" s="49"/>
      <c r="B364" s="54"/>
    </row>
    <row r="365" spans="1:2" ht="27.75" customHeight="1">
      <c r="A365" s="49"/>
      <c r="B365" s="54"/>
    </row>
    <row r="366" spans="1:2" ht="27.75" customHeight="1">
      <c r="A366" s="49"/>
      <c r="B366" s="54"/>
    </row>
    <row r="367" spans="1:2" ht="27.75" customHeight="1">
      <c r="A367" s="49"/>
      <c r="B367" s="54"/>
    </row>
    <row r="368" spans="1:2" ht="27.75" customHeight="1">
      <c r="A368" s="49"/>
      <c r="B368" s="54"/>
    </row>
    <row r="369" spans="1:2" ht="27.75" customHeight="1">
      <c r="A369" s="49"/>
      <c r="B369" s="54"/>
    </row>
    <row r="370" spans="1:2" ht="27.75" customHeight="1">
      <c r="A370" s="49"/>
      <c r="B370" s="54"/>
    </row>
    <row r="371" spans="1:2" ht="27.75" customHeight="1">
      <c r="A371" s="49"/>
      <c r="B371" s="54"/>
    </row>
    <row r="372" spans="1:2" ht="27.75" customHeight="1">
      <c r="A372" s="49"/>
      <c r="B372" s="54"/>
    </row>
    <row r="373" spans="1:2" ht="27.75" customHeight="1">
      <c r="A373" s="49"/>
      <c r="B373" s="54"/>
    </row>
    <row r="374" spans="1:2" ht="27.75" customHeight="1">
      <c r="A374" s="49"/>
      <c r="B374" s="54"/>
    </row>
    <row r="375" spans="1:2" ht="27.75" customHeight="1">
      <c r="A375" s="49"/>
      <c r="B375" s="54"/>
    </row>
    <row r="376" spans="1:2" ht="27.75" customHeight="1">
      <c r="A376" s="49"/>
      <c r="B376" s="54"/>
    </row>
    <row r="377" spans="1:2" ht="27.75" customHeight="1">
      <c r="A377" s="49"/>
      <c r="B377" s="54"/>
    </row>
    <row r="378" spans="1:2" ht="27.75" customHeight="1">
      <c r="A378" s="49"/>
      <c r="B378" s="54"/>
    </row>
    <row r="379" spans="1:2" ht="27.75" customHeight="1">
      <c r="A379" s="49"/>
      <c r="B379" s="54"/>
    </row>
    <row r="380" spans="1:2" ht="27.75" customHeight="1">
      <c r="A380" s="49"/>
      <c r="B380" s="54"/>
    </row>
    <row r="381" spans="1:2" ht="27.75" customHeight="1">
      <c r="A381" s="49"/>
      <c r="B381" s="54"/>
    </row>
    <row r="382" spans="1:2" ht="27.75" customHeight="1">
      <c r="A382" s="49"/>
      <c r="B382" s="54"/>
    </row>
    <row r="383" spans="1:2" ht="27.75" customHeight="1">
      <c r="A383" s="49"/>
      <c r="B383" s="54"/>
    </row>
    <row r="384" spans="1:2" ht="27.75" customHeight="1">
      <c r="A384" s="49"/>
      <c r="B384" s="54"/>
    </row>
    <row r="385" spans="1:2" ht="27.75" customHeight="1">
      <c r="A385" s="49"/>
      <c r="B385" s="54"/>
    </row>
    <row r="386" spans="1:2" ht="27.75" customHeight="1">
      <c r="A386" s="49"/>
      <c r="B386" s="54"/>
    </row>
    <row r="387" spans="1:2" ht="27.75" customHeight="1">
      <c r="A387" s="49"/>
      <c r="B387" s="54"/>
    </row>
    <row r="388" spans="1:2" ht="27.75" customHeight="1">
      <c r="A388" s="49"/>
      <c r="B388" s="54"/>
    </row>
    <row r="389" spans="1:2" ht="27.75" customHeight="1">
      <c r="A389" s="49"/>
      <c r="B389" s="54"/>
    </row>
    <row r="390" spans="1:2" ht="27.75" customHeight="1">
      <c r="A390" s="49"/>
      <c r="B390" s="54"/>
    </row>
    <row r="391" spans="1:2" ht="27.75" customHeight="1">
      <c r="A391" s="49"/>
      <c r="B391" s="54"/>
    </row>
    <row r="392" spans="1:2" ht="27.75" customHeight="1">
      <c r="A392" s="49"/>
      <c r="B392" s="54"/>
    </row>
    <row r="393" spans="1:2" ht="27.75" customHeight="1">
      <c r="A393" s="49"/>
      <c r="B393" s="54"/>
    </row>
    <row r="394" spans="1:2" ht="27.75" customHeight="1">
      <c r="A394" s="49"/>
      <c r="B394" s="54"/>
    </row>
    <row r="395" spans="1:2" ht="27.75" customHeight="1">
      <c r="A395" s="49"/>
      <c r="B395" s="54"/>
    </row>
    <row r="396" spans="1:2" ht="27.75" customHeight="1">
      <c r="A396" s="49"/>
      <c r="B396" s="54"/>
    </row>
    <row r="397" spans="1:2" ht="27.75" customHeight="1">
      <c r="A397" s="49"/>
      <c r="B397" s="54"/>
    </row>
    <row r="398" spans="1:2" ht="27.75" customHeight="1">
      <c r="A398" s="49"/>
      <c r="B398" s="54"/>
    </row>
    <row r="399" spans="1:2" ht="27.75" customHeight="1">
      <c r="A399" s="49"/>
      <c r="B399" s="54"/>
    </row>
    <row r="400" spans="1:2" ht="27.75" customHeight="1">
      <c r="A400" s="49"/>
      <c r="B400" s="54"/>
    </row>
    <row r="401" spans="1:2" ht="27.75" customHeight="1">
      <c r="A401" s="49"/>
      <c r="B401" s="54"/>
    </row>
    <row r="402" spans="1:2" ht="27.75" customHeight="1">
      <c r="A402" s="49"/>
      <c r="B402" s="54"/>
    </row>
    <row r="403" spans="1:2" ht="27.75" customHeight="1">
      <c r="A403" s="49"/>
      <c r="B403" s="54"/>
    </row>
    <row r="404" spans="1:2" ht="27.75" customHeight="1">
      <c r="A404" s="49"/>
      <c r="B404" s="54"/>
    </row>
    <row r="405" spans="1:2" ht="27.75" customHeight="1">
      <c r="A405" s="49"/>
      <c r="B405" s="54"/>
    </row>
    <row r="406" spans="1:2" ht="27.75" customHeight="1">
      <c r="A406" s="49"/>
      <c r="B406" s="54"/>
    </row>
    <row r="407" spans="1:2" ht="27.75" customHeight="1">
      <c r="A407" s="49"/>
      <c r="B407" s="54"/>
    </row>
    <row r="408" spans="1:2" ht="27.75" customHeight="1">
      <c r="A408" s="49"/>
      <c r="B408" s="54"/>
    </row>
    <row r="409" spans="1:2" ht="27.75" customHeight="1">
      <c r="A409" s="49"/>
      <c r="B409" s="54"/>
    </row>
    <row r="410" spans="1:2" ht="27.75" customHeight="1">
      <c r="A410" s="49"/>
      <c r="B410" s="54"/>
    </row>
    <row r="411" spans="1:2" ht="27.75" customHeight="1">
      <c r="A411" s="49"/>
      <c r="B411" s="54"/>
    </row>
    <row r="412" spans="1:2" ht="27.75" customHeight="1">
      <c r="A412" s="49"/>
      <c r="B412" s="54"/>
    </row>
    <row r="413" spans="1:2" ht="27.75" customHeight="1">
      <c r="A413" s="49"/>
      <c r="B413" s="54"/>
    </row>
    <row r="414" spans="1:2" ht="27.75" customHeight="1">
      <c r="A414" s="49"/>
      <c r="B414" s="54"/>
    </row>
    <row r="415" spans="1:2" ht="27.75" customHeight="1">
      <c r="A415" s="49"/>
      <c r="B415" s="54"/>
    </row>
    <row r="416" spans="1:2" ht="27.75" customHeight="1">
      <c r="A416" s="49"/>
      <c r="B416" s="54"/>
    </row>
    <row r="417" spans="1:2" ht="27.75" customHeight="1">
      <c r="A417" s="49"/>
      <c r="B417" s="54"/>
    </row>
    <row r="418" spans="1:2" ht="27.75" customHeight="1">
      <c r="A418" s="49"/>
      <c r="B418" s="54"/>
    </row>
    <row r="419" spans="1:2" ht="27.75" customHeight="1">
      <c r="A419" s="49"/>
      <c r="B419" s="54"/>
    </row>
    <row r="420" spans="1:2" ht="27.75" customHeight="1">
      <c r="A420" s="49"/>
      <c r="B420" s="54"/>
    </row>
    <row r="421" spans="1:2" ht="27.75" customHeight="1">
      <c r="A421" s="49"/>
      <c r="B421" s="54"/>
    </row>
    <row r="422" spans="1:2" ht="27.75" customHeight="1">
      <c r="A422" s="49"/>
      <c r="B422" s="54"/>
    </row>
    <row r="423" spans="1:2" ht="27.75" customHeight="1">
      <c r="A423" s="49"/>
      <c r="B423" s="54"/>
    </row>
    <row r="424" spans="1:2" ht="27.75" customHeight="1">
      <c r="A424" s="49"/>
      <c r="B424" s="54"/>
    </row>
    <row r="425" spans="1:2" ht="27.75" customHeight="1">
      <c r="A425" s="49"/>
      <c r="B425" s="54"/>
    </row>
    <row r="426" spans="1:2" ht="27.75" customHeight="1">
      <c r="A426" s="49"/>
      <c r="B426" s="54"/>
    </row>
    <row r="427" spans="1:2" ht="27.75" customHeight="1">
      <c r="A427" s="49"/>
      <c r="B427" s="54"/>
    </row>
    <row r="428" spans="1:2" ht="27.75" customHeight="1">
      <c r="A428" s="49"/>
      <c r="B428" s="54"/>
    </row>
    <row r="429" spans="1:2" ht="27.75" customHeight="1">
      <c r="A429" s="49"/>
      <c r="B429" s="54"/>
    </row>
    <row r="430" spans="1:2" ht="27.75" customHeight="1">
      <c r="A430" s="49"/>
      <c r="B430" s="54"/>
    </row>
    <row r="431" spans="1:2" ht="27.75" customHeight="1">
      <c r="A431" s="49"/>
      <c r="B431" s="54"/>
    </row>
    <row r="432" spans="1:2" ht="27.75" customHeight="1">
      <c r="A432" s="49"/>
      <c r="B432" s="54"/>
    </row>
    <row r="433" spans="1:2" ht="27.75" customHeight="1">
      <c r="A433" s="49"/>
      <c r="B433" s="54"/>
    </row>
    <row r="434" spans="1:2" ht="27.75" customHeight="1">
      <c r="A434" s="49"/>
      <c r="B434" s="54"/>
    </row>
    <row r="435" spans="1:2" ht="27.75" customHeight="1">
      <c r="A435" s="49"/>
      <c r="B435" s="54"/>
    </row>
    <row r="436" spans="1:2" ht="27.75" customHeight="1">
      <c r="A436" s="49"/>
      <c r="B436" s="54"/>
    </row>
    <row r="437" spans="1:2" ht="27.75" customHeight="1">
      <c r="A437" s="49"/>
      <c r="B437" s="54"/>
    </row>
    <row r="438" spans="1:2" ht="27.75" customHeight="1">
      <c r="A438" s="49"/>
      <c r="B438" s="54"/>
    </row>
    <row r="439" spans="1:2" ht="27.75" customHeight="1">
      <c r="A439" s="49"/>
      <c r="B439" s="54"/>
    </row>
    <row r="440" spans="1:2" ht="27.75" customHeight="1">
      <c r="A440" s="49"/>
      <c r="B440" s="54"/>
    </row>
    <row r="441" spans="1:2" ht="27.75" customHeight="1">
      <c r="A441" s="49"/>
      <c r="B441" s="54"/>
    </row>
    <row r="442" spans="1:2" ht="27.75" customHeight="1">
      <c r="A442" s="49"/>
      <c r="B442" s="54"/>
    </row>
    <row r="443" spans="1:2" ht="27.75" customHeight="1">
      <c r="A443" s="49"/>
      <c r="B443" s="54"/>
    </row>
    <row r="444" spans="1:2" ht="27.75" customHeight="1">
      <c r="A444" s="49"/>
      <c r="B444" s="54"/>
    </row>
    <row r="445" spans="1:2" ht="27.75" customHeight="1">
      <c r="A445" s="49"/>
      <c r="B445" s="54"/>
    </row>
    <row r="446" spans="1:2" ht="27.75" customHeight="1">
      <c r="A446" s="49"/>
      <c r="B446" s="54"/>
    </row>
    <row r="447" spans="1:2" ht="27.75" customHeight="1">
      <c r="A447" s="49"/>
      <c r="B447" s="54"/>
    </row>
    <row r="448" spans="1:2" ht="27.75" customHeight="1">
      <c r="A448" s="49"/>
      <c r="B448" s="54"/>
    </row>
    <row r="449" spans="1:2" ht="27.75" customHeight="1">
      <c r="A449" s="49"/>
      <c r="B449" s="54"/>
    </row>
    <row r="450" spans="1:2" ht="27.75" customHeight="1">
      <c r="A450" s="49"/>
      <c r="B450" s="54"/>
    </row>
    <row r="451" spans="1:2" ht="27.75" customHeight="1">
      <c r="A451" s="49"/>
      <c r="B451" s="54"/>
    </row>
    <row r="452" spans="1:2" ht="27.75" customHeight="1">
      <c r="A452" s="49"/>
      <c r="B452" s="54"/>
    </row>
    <row r="453" spans="1:2" ht="27.75" customHeight="1">
      <c r="A453" s="49"/>
      <c r="B453" s="54"/>
    </row>
    <row r="454" spans="1:2" ht="27.75" customHeight="1">
      <c r="A454" s="49"/>
      <c r="B454" s="54"/>
    </row>
    <row r="455" spans="1:2" ht="27.75" customHeight="1">
      <c r="A455" s="49"/>
      <c r="B455" s="54"/>
    </row>
    <row r="456" spans="1:2" ht="27.75" customHeight="1">
      <c r="A456" s="49"/>
      <c r="B456" s="54"/>
    </row>
    <row r="457" spans="1:2" ht="27.75" customHeight="1">
      <c r="A457" s="49"/>
      <c r="B457" s="54"/>
    </row>
    <row r="458" spans="1:2" ht="27.75" customHeight="1">
      <c r="A458" s="49"/>
      <c r="B458" s="54"/>
    </row>
    <row r="459" spans="1:2" ht="27.75" customHeight="1">
      <c r="A459" s="49"/>
      <c r="B459" s="54"/>
    </row>
    <row r="460" spans="1:2" ht="27.75" customHeight="1">
      <c r="A460" s="49"/>
      <c r="B460" s="54"/>
    </row>
    <row r="461" spans="1:2" ht="27.75" customHeight="1">
      <c r="A461" s="49"/>
      <c r="B461" s="54"/>
    </row>
    <row r="462" spans="1:2" ht="27.75" customHeight="1">
      <c r="A462" s="49"/>
      <c r="B462" s="54"/>
    </row>
    <row r="463" spans="1:2" ht="27.75" customHeight="1">
      <c r="A463" s="49"/>
      <c r="B463" s="54"/>
    </row>
    <row r="464" spans="1:2" ht="27.75" customHeight="1">
      <c r="A464" s="49"/>
      <c r="B464" s="54"/>
    </row>
    <row r="465" spans="1:2" ht="27.75" customHeight="1">
      <c r="A465" s="49"/>
      <c r="B465" s="54"/>
    </row>
    <row r="466" spans="1:2" ht="27.75" customHeight="1">
      <c r="A466" s="49"/>
      <c r="B466" s="54"/>
    </row>
    <row r="467" spans="1:2" ht="27.75" customHeight="1">
      <c r="A467" s="49"/>
      <c r="B467" s="54"/>
    </row>
    <row r="468" spans="1:2" ht="27.75" customHeight="1">
      <c r="A468" s="49"/>
      <c r="B468" s="54"/>
    </row>
    <row r="469" spans="1:2" ht="27.75" customHeight="1">
      <c r="A469" s="49"/>
      <c r="B469" s="54"/>
    </row>
    <row r="470" spans="1:2" ht="27.75" customHeight="1">
      <c r="A470" s="49"/>
      <c r="B470" s="54"/>
    </row>
    <row r="471" spans="1:2" ht="27.75" customHeight="1">
      <c r="A471" s="49"/>
      <c r="B471" s="54"/>
    </row>
    <row r="472" spans="1:2" ht="27.75" customHeight="1">
      <c r="A472" s="49"/>
      <c r="B472" s="54"/>
    </row>
    <row r="473" spans="1:2" ht="27.75" customHeight="1">
      <c r="A473" s="49"/>
      <c r="B473" s="54"/>
    </row>
    <row r="474" spans="1:2" ht="27.75" customHeight="1">
      <c r="A474" s="49"/>
      <c r="B474" s="54"/>
    </row>
    <row r="475" spans="1:2" ht="27.75" customHeight="1">
      <c r="A475" s="49"/>
      <c r="B475" s="54"/>
    </row>
    <row r="476" spans="1:2" ht="27.75" customHeight="1">
      <c r="A476" s="49"/>
      <c r="B476" s="54"/>
    </row>
    <row r="477" spans="1:2" ht="27.75" customHeight="1">
      <c r="A477" s="49"/>
      <c r="B477" s="54"/>
    </row>
    <row r="478" spans="1:2" ht="27.75" customHeight="1">
      <c r="A478" s="49"/>
      <c r="B478" s="54"/>
    </row>
    <row r="479" spans="1:2" ht="27.75" customHeight="1">
      <c r="A479" s="49"/>
      <c r="B479" s="54"/>
    </row>
    <row r="480" spans="1:2" ht="27.75" customHeight="1">
      <c r="A480" s="49"/>
      <c r="B480" s="54"/>
    </row>
    <row r="481" spans="1:2" ht="27.75" customHeight="1">
      <c r="A481" s="49"/>
      <c r="B481" s="54"/>
    </row>
    <row r="482" spans="1:2" ht="27.75" customHeight="1">
      <c r="A482" s="49"/>
      <c r="B482" s="54"/>
    </row>
    <row r="483" spans="1:2" ht="27.75" customHeight="1">
      <c r="A483" s="49"/>
      <c r="B483" s="54"/>
    </row>
    <row r="484" spans="1:2" ht="27.75" customHeight="1">
      <c r="A484" s="49"/>
      <c r="B484" s="54"/>
    </row>
    <row r="485" spans="1:2" ht="27.75" customHeight="1">
      <c r="A485" s="49"/>
      <c r="B485" s="54"/>
    </row>
    <row r="486" spans="1:2" ht="27.75" customHeight="1">
      <c r="A486" s="49"/>
      <c r="B486" s="54"/>
    </row>
    <row r="487" spans="1:2" ht="27.75" customHeight="1">
      <c r="A487" s="49"/>
      <c r="B487" s="54"/>
    </row>
    <row r="488" spans="1:2" ht="27.75" customHeight="1">
      <c r="A488" s="49"/>
      <c r="B488" s="54"/>
    </row>
    <row r="489" spans="1:2" ht="27.75" customHeight="1">
      <c r="A489" s="49"/>
      <c r="B489" s="54"/>
    </row>
    <row r="490" spans="1:2" ht="27.75" customHeight="1">
      <c r="A490" s="49"/>
      <c r="B490" s="54"/>
    </row>
    <row r="491" spans="1:2" ht="27.75" customHeight="1">
      <c r="A491" s="49"/>
      <c r="B491" s="54"/>
    </row>
    <row r="492" spans="1:2" ht="27.75" customHeight="1">
      <c r="A492" s="49"/>
      <c r="B492" s="54"/>
    </row>
    <row r="493" spans="1:2" ht="27.75" customHeight="1">
      <c r="A493" s="49"/>
      <c r="B493" s="54"/>
    </row>
    <row r="494" spans="1:2" ht="27.75" customHeight="1">
      <c r="A494" s="49"/>
      <c r="B494" s="54"/>
    </row>
    <row r="495" spans="1:2" ht="27.75" customHeight="1">
      <c r="A495" s="49"/>
      <c r="B495" s="54"/>
    </row>
    <row r="496" spans="1:2" ht="27.75" customHeight="1">
      <c r="A496" s="49"/>
      <c r="B496" s="54"/>
    </row>
    <row r="497" spans="1:2" ht="27.75" customHeight="1">
      <c r="A497" s="49"/>
      <c r="B497" s="54"/>
    </row>
    <row r="498" spans="1:2" ht="27.75" customHeight="1">
      <c r="A498" s="49"/>
      <c r="B498" s="54"/>
    </row>
    <row r="499" spans="1:2" ht="27.75" customHeight="1">
      <c r="A499" s="49"/>
      <c r="B499" s="54"/>
    </row>
    <row r="500" spans="1:2" ht="27.75" customHeight="1">
      <c r="A500" s="49"/>
      <c r="B500" s="54"/>
    </row>
    <row r="501" spans="1:2" ht="27.75" customHeight="1">
      <c r="A501" s="49"/>
      <c r="B501" s="54"/>
    </row>
    <row r="502" spans="1:2" ht="27.75" customHeight="1">
      <c r="A502" s="49"/>
      <c r="B502" s="54"/>
    </row>
    <row r="503" spans="1:2" ht="27.75" customHeight="1">
      <c r="A503" s="49"/>
      <c r="B503" s="54"/>
    </row>
    <row r="504" spans="1:2" ht="27.75" customHeight="1">
      <c r="A504" s="49"/>
      <c r="B504" s="54"/>
    </row>
    <row r="505" spans="1:2" ht="27.75" customHeight="1">
      <c r="A505" s="49"/>
      <c r="B505" s="54"/>
    </row>
    <row r="506" spans="1:2" ht="27.75" customHeight="1">
      <c r="A506" s="49"/>
      <c r="B506" s="54"/>
    </row>
    <row r="507" spans="1:2" ht="27.75" customHeight="1">
      <c r="A507" s="49"/>
      <c r="B507" s="54"/>
    </row>
    <row r="508" spans="1:2" ht="27.75" customHeight="1">
      <c r="A508" s="49"/>
      <c r="B508" s="54"/>
    </row>
    <row r="509" spans="1:2" ht="27.75" customHeight="1">
      <c r="A509" s="49"/>
      <c r="B509" s="54"/>
    </row>
    <row r="510" spans="1:2" ht="27.75" customHeight="1">
      <c r="A510" s="49"/>
      <c r="B510" s="54"/>
    </row>
    <row r="511" spans="1:2" ht="27.75" customHeight="1">
      <c r="A511" s="49"/>
      <c r="B511" s="54"/>
    </row>
    <row r="512" spans="1:2" ht="27.75" customHeight="1">
      <c r="A512" s="49"/>
      <c r="B512" s="54"/>
    </row>
    <row r="513" spans="1:2" ht="27.75" customHeight="1">
      <c r="A513" s="49"/>
      <c r="B513" s="54"/>
    </row>
    <row r="514" spans="1:2" ht="27.75" customHeight="1">
      <c r="A514" s="49"/>
      <c r="B514" s="54"/>
    </row>
    <row r="515" spans="1:2" ht="27.75" customHeight="1">
      <c r="A515" s="49"/>
      <c r="B515" s="54"/>
    </row>
    <row r="516" spans="1:2" ht="27.75" customHeight="1">
      <c r="A516" s="49"/>
      <c r="B516" s="54"/>
    </row>
    <row r="517" spans="1:2" ht="27.75" customHeight="1">
      <c r="A517" s="49"/>
      <c r="B517" s="54"/>
    </row>
    <row r="518" spans="1:2" ht="27.75" customHeight="1">
      <c r="A518" s="49"/>
      <c r="B518" s="54"/>
    </row>
    <row r="519" spans="1:2" ht="27.75" customHeight="1">
      <c r="A519" s="49"/>
      <c r="B519" s="54"/>
    </row>
    <row r="520" spans="1:2" ht="27.75" customHeight="1">
      <c r="A520" s="49"/>
      <c r="B520" s="54"/>
    </row>
    <row r="521" spans="1:2" ht="27.75" customHeight="1">
      <c r="A521" s="49"/>
      <c r="B521" s="54"/>
    </row>
    <row r="522" spans="1:2" ht="27.75" customHeight="1">
      <c r="A522" s="49"/>
      <c r="B522" s="54"/>
    </row>
    <row r="523" spans="1:2" ht="27.75" customHeight="1">
      <c r="A523" s="49"/>
      <c r="B523" s="54"/>
    </row>
    <row r="524" spans="1:2" ht="27.75" customHeight="1">
      <c r="A524" s="49"/>
      <c r="B524" s="54"/>
    </row>
    <row r="525" spans="1:2" ht="27.75" customHeight="1">
      <c r="A525" s="49"/>
      <c r="B525" s="54"/>
    </row>
    <row r="526" spans="1:2" ht="27.75" customHeight="1">
      <c r="A526" s="49"/>
      <c r="B526" s="54"/>
    </row>
    <row r="527" spans="1:2" ht="27.75" customHeight="1">
      <c r="A527" s="49"/>
      <c r="B527" s="54"/>
    </row>
    <row r="528" spans="1:2" ht="27.75" customHeight="1">
      <c r="A528" s="49"/>
      <c r="B528" s="54"/>
    </row>
    <row r="529" spans="1:2" ht="27.75" customHeight="1">
      <c r="A529" s="49"/>
      <c r="B529" s="54"/>
    </row>
    <row r="530" spans="1:2" ht="27.75" customHeight="1">
      <c r="A530" s="49"/>
      <c r="B530" s="54"/>
    </row>
    <row r="531" spans="1:2" ht="27.75" customHeight="1">
      <c r="A531" s="49"/>
      <c r="B531" s="54"/>
    </row>
    <row r="532" spans="1:2" ht="27.75" customHeight="1">
      <c r="A532" s="49"/>
      <c r="B532" s="54"/>
    </row>
    <row r="533" spans="1:2" ht="27.75" customHeight="1">
      <c r="A533" s="49"/>
      <c r="B533" s="54"/>
    </row>
    <row r="534" spans="1:2" ht="27.75" customHeight="1">
      <c r="A534" s="49"/>
      <c r="B534" s="54"/>
    </row>
    <row r="535" spans="1:2" ht="27.75" customHeight="1">
      <c r="A535" s="49"/>
      <c r="B535" s="54"/>
    </row>
    <row r="536" spans="1:2" ht="27.75" customHeight="1">
      <c r="A536" s="49"/>
      <c r="B536" s="54"/>
    </row>
    <row r="537" spans="1:2" ht="27.75" customHeight="1">
      <c r="A537" s="49"/>
      <c r="B537" s="54"/>
    </row>
    <row r="538" spans="1:2" ht="27.75" customHeight="1">
      <c r="A538" s="49"/>
      <c r="B538" s="54"/>
    </row>
    <row r="539" spans="1:2" ht="27.75" customHeight="1">
      <c r="A539" s="49"/>
      <c r="B539" s="54"/>
    </row>
    <row r="540" spans="1:2" ht="27.75" customHeight="1">
      <c r="A540" s="49"/>
      <c r="B540" s="54"/>
    </row>
    <row r="541" spans="1:2" ht="27.75" customHeight="1">
      <c r="A541" s="49"/>
      <c r="B541" s="54"/>
    </row>
    <row r="542" spans="1:2" ht="27.75" customHeight="1">
      <c r="A542" s="49"/>
      <c r="B542" s="54"/>
    </row>
    <row r="543" spans="1:2" ht="27.75" customHeight="1">
      <c r="A543" s="49"/>
      <c r="B543" s="54"/>
    </row>
    <row r="544" spans="1:2" ht="27.75" customHeight="1">
      <c r="A544" s="49"/>
      <c r="B544" s="54"/>
    </row>
    <row r="545" spans="1:2" ht="27.75" customHeight="1">
      <c r="A545" s="49"/>
      <c r="B545" s="54"/>
    </row>
    <row r="546" spans="1:2" ht="27.75" customHeight="1">
      <c r="A546" s="49"/>
      <c r="B546" s="54"/>
    </row>
    <row r="547" spans="1:2" ht="27.75" customHeight="1">
      <c r="A547" s="49"/>
      <c r="B547" s="54"/>
    </row>
    <row r="548" spans="1:2" ht="27.75" customHeight="1">
      <c r="A548" s="49"/>
      <c r="B548" s="54"/>
    </row>
    <row r="549" spans="1:2" ht="27.75" customHeight="1">
      <c r="A549" s="49"/>
      <c r="B549" s="54"/>
    </row>
    <row r="550" spans="1:2" ht="27.75" customHeight="1">
      <c r="A550" s="49"/>
      <c r="B550" s="54"/>
    </row>
    <row r="551" spans="1:2" ht="27.75" customHeight="1">
      <c r="A551" s="49"/>
      <c r="B551" s="54"/>
    </row>
    <row r="552" spans="1:2" ht="27.75" customHeight="1">
      <c r="A552" s="49"/>
      <c r="B552" s="54"/>
    </row>
    <row r="553" spans="1:2" ht="27.75" customHeight="1">
      <c r="A553" s="49"/>
      <c r="B553" s="54"/>
    </row>
    <row r="554" spans="1:2" ht="27.75" customHeight="1">
      <c r="A554" s="49"/>
      <c r="B554" s="54"/>
    </row>
    <row r="555" spans="1:2" ht="27.75" customHeight="1">
      <c r="A555" s="49"/>
      <c r="B555" s="54"/>
    </row>
    <row r="556" spans="1:2" ht="27.75" customHeight="1">
      <c r="A556" s="49"/>
      <c r="B556" s="54"/>
    </row>
    <row r="557" spans="1:2" ht="27.75" customHeight="1">
      <c r="A557" s="49"/>
      <c r="B557" s="54"/>
    </row>
    <row r="558" spans="1:2" ht="27.75" customHeight="1">
      <c r="A558" s="49"/>
      <c r="B558" s="54"/>
    </row>
    <row r="559" ht="27.75" customHeight="1"/>
  </sheetData>
  <sheetProtection/>
  <mergeCells count="2">
    <mergeCell ref="A2:B2"/>
    <mergeCell ref="A4:B4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70.421875" style="0" customWidth="1"/>
  </cols>
  <sheetData>
    <row r="1" ht="22.5">
      <c r="A1" s="294" t="s">
        <v>1967</v>
      </c>
    </row>
    <row r="2" ht="82.5" customHeight="1">
      <c r="A2" s="295" t="s">
        <v>1966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IV16384"/>
    </sheetView>
  </sheetViews>
  <sheetFormatPr defaultColWidth="9.00390625" defaultRowHeight="15"/>
  <cols>
    <col min="1" max="1" width="82.57421875" style="0" customWidth="1"/>
  </cols>
  <sheetData>
    <row r="1" ht="44.25" customHeight="1">
      <c r="A1" s="296" t="s">
        <v>1982</v>
      </c>
    </row>
    <row r="2" ht="90" customHeight="1">
      <c r="A2" s="297" t="s">
        <v>1968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2" sqref="A2:D2"/>
    </sheetView>
  </sheetViews>
  <sheetFormatPr defaultColWidth="9.00390625" defaultRowHeight="15"/>
  <cols>
    <col min="1" max="1" width="25.421875" style="0" customWidth="1"/>
    <col min="2" max="2" width="19.7109375" style="0" customWidth="1"/>
    <col min="3" max="3" width="17.8515625" style="0" customWidth="1"/>
    <col min="4" max="4" width="22.00390625" style="0" customWidth="1"/>
    <col min="8" max="8" width="49.421875" style="0" customWidth="1"/>
  </cols>
  <sheetData>
    <row r="1" spans="1:4" ht="18" customHeight="1">
      <c r="A1" s="298"/>
      <c r="B1" s="299"/>
      <c r="C1" s="299"/>
      <c r="D1" s="300"/>
    </row>
    <row r="2" spans="1:4" ht="33" customHeight="1">
      <c r="A2" s="391" t="s">
        <v>1981</v>
      </c>
      <c r="B2" s="391"/>
      <c r="C2" s="391"/>
      <c r="D2" s="391"/>
    </row>
    <row r="3" spans="1:4" ht="16.5" customHeight="1">
      <c r="A3" s="301"/>
      <c r="B3" s="301"/>
      <c r="C3" s="301"/>
      <c r="D3" s="302" t="s">
        <v>26</v>
      </c>
    </row>
    <row r="4" spans="1:4" ht="27.75" customHeight="1">
      <c r="A4" s="392" t="s">
        <v>51</v>
      </c>
      <c r="B4" s="392"/>
      <c r="C4" s="392" t="s">
        <v>52</v>
      </c>
      <c r="D4" s="392"/>
    </row>
    <row r="5" spans="1:4" ht="27.75" customHeight="1">
      <c r="A5" s="303" t="s">
        <v>53</v>
      </c>
      <c r="B5" s="303" t="s">
        <v>1969</v>
      </c>
      <c r="C5" s="303" t="s">
        <v>53</v>
      </c>
      <c r="D5" s="303" t="s">
        <v>1969</v>
      </c>
    </row>
    <row r="6" spans="1:8" ht="34.5" customHeight="1">
      <c r="A6" s="304" t="s">
        <v>1970</v>
      </c>
      <c r="B6" s="305">
        <v>15936</v>
      </c>
      <c r="C6" s="304" t="s">
        <v>1971</v>
      </c>
      <c r="D6" s="305">
        <v>15936.66</v>
      </c>
      <c r="H6" s="306"/>
    </row>
    <row r="7" spans="1:4" ht="34.5" customHeight="1">
      <c r="A7" s="307" t="s">
        <v>1972</v>
      </c>
      <c r="B7" s="305">
        <v>15936</v>
      </c>
      <c r="C7" s="307" t="s">
        <v>1973</v>
      </c>
      <c r="D7" s="305">
        <v>15936.66</v>
      </c>
    </row>
    <row r="8" spans="1:4" ht="34.5" customHeight="1">
      <c r="A8" s="304"/>
      <c r="B8" s="305"/>
      <c r="C8" s="304"/>
      <c r="D8" s="305"/>
    </row>
    <row r="9" spans="1:4" ht="34.5" customHeight="1">
      <c r="A9" s="304" t="s">
        <v>1974</v>
      </c>
      <c r="B9" s="305">
        <v>101562.66</v>
      </c>
      <c r="C9" s="304" t="s">
        <v>1975</v>
      </c>
      <c r="D9" s="305">
        <f>B9+B7-D7</f>
        <v>101562</v>
      </c>
    </row>
    <row r="10" spans="1:4" ht="34.5" customHeight="1">
      <c r="A10" s="307" t="s">
        <v>1976</v>
      </c>
      <c r="B10" s="305">
        <v>101562.66</v>
      </c>
      <c r="C10" s="307" t="s">
        <v>1976</v>
      </c>
      <c r="D10" s="305">
        <f>B9+B7-D7</f>
        <v>101562</v>
      </c>
    </row>
  </sheetData>
  <sheetProtection/>
  <mergeCells count="3">
    <mergeCell ref="A2:D2"/>
    <mergeCell ref="A4:B4"/>
    <mergeCell ref="C4:D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29"/>
  <sheetViews>
    <sheetView showGridLines="0" zoomScalePageLayoutView="0" workbookViewId="0" topLeftCell="A13">
      <selection activeCell="D29" sqref="D29"/>
    </sheetView>
  </sheetViews>
  <sheetFormatPr defaultColWidth="6.8515625" defaultRowHeight="15"/>
  <cols>
    <col min="1" max="1" width="30.421875" style="17" customWidth="1"/>
    <col min="2" max="2" width="11.57421875" style="17" bestFit="1" customWidth="1"/>
    <col min="3" max="3" width="12.28125" style="17" customWidth="1"/>
    <col min="4" max="4" width="11.7109375" style="238" customWidth="1"/>
    <col min="5" max="5" width="9.28125" style="17" customWidth="1"/>
    <col min="6" max="6" width="11.57421875" style="17" bestFit="1" customWidth="1"/>
    <col min="7" max="7" width="6.8515625" style="17" customWidth="1"/>
    <col min="8" max="16384" width="6.8515625" style="17" customWidth="1"/>
  </cols>
  <sheetData>
    <row r="1" ht="13.5">
      <c r="A1" s="1" t="s">
        <v>248</v>
      </c>
    </row>
    <row r="2" spans="1:38" ht="39.75" customHeight="1">
      <c r="A2" s="351" t="s">
        <v>1892</v>
      </c>
      <c r="B2" s="351"/>
      <c r="C2" s="351"/>
      <c r="D2" s="351"/>
      <c r="E2" s="351"/>
      <c r="F2" s="351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</row>
    <row r="3" spans="1:38" ht="17.25" customHeight="1" thickBot="1">
      <c r="A3" s="19"/>
      <c r="B3" s="20"/>
      <c r="C3" s="20"/>
      <c r="D3" s="239"/>
      <c r="E3" s="352" t="s">
        <v>26</v>
      </c>
      <c r="F3" s="352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</row>
    <row r="4" spans="1:38" ht="55.5" customHeight="1">
      <c r="A4" s="22" t="s">
        <v>27</v>
      </c>
      <c r="B4" s="23" t="s">
        <v>28</v>
      </c>
      <c r="C4" s="24" t="s">
        <v>4</v>
      </c>
      <c r="D4" s="240" t="s">
        <v>93</v>
      </c>
      <c r="E4" s="25" t="s">
        <v>5</v>
      </c>
      <c r="F4" s="24" t="s">
        <v>6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7"/>
    </row>
    <row r="5" spans="1:38" s="30" customFormat="1" ht="26.25" customHeight="1">
      <c r="A5" s="28" t="s">
        <v>29</v>
      </c>
      <c r="B5" s="74">
        <v>19557.85</v>
      </c>
      <c r="C5" s="74">
        <v>14566</v>
      </c>
      <c r="D5" s="241">
        <v>14566</v>
      </c>
      <c r="E5" s="83">
        <f>IF(C5=0,0,D5/C5*100)</f>
        <v>100</v>
      </c>
      <c r="F5" s="84">
        <f>IF(B5=0,"",D5/B5*100)</f>
        <v>74.47648898012818</v>
      </c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</row>
    <row r="6" spans="1:38" ht="26.25" customHeight="1">
      <c r="A6" s="28" t="s">
        <v>30</v>
      </c>
      <c r="B6" s="74">
        <v>0</v>
      </c>
      <c r="C6" s="74"/>
      <c r="D6" s="241"/>
      <c r="E6" s="83">
        <f aca="true" t="shared" si="0" ref="E6:E29">IF(C6=0,0,D6/C6*100)</f>
        <v>0</v>
      </c>
      <c r="F6" s="84">
        <f aca="true" t="shared" si="1" ref="F6:F28">IF(B6=0,"",D6/B6*100)</f>
      </c>
      <c r="G6" s="3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</row>
    <row r="7" spans="1:7" ht="26.25" customHeight="1">
      <c r="A7" s="28" t="s">
        <v>31</v>
      </c>
      <c r="B7" s="74">
        <v>161.73</v>
      </c>
      <c r="C7" s="74">
        <v>194</v>
      </c>
      <c r="D7" s="241">
        <v>194</v>
      </c>
      <c r="E7" s="83">
        <f t="shared" si="0"/>
        <v>100</v>
      </c>
      <c r="F7" s="84">
        <f t="shared" si="1"/>
        <v>119.95300809991963</v>
      </c>
      <c r="G7" s="32"/>
    </row>
    <row r="8" spans="1:7" ht="26.25" customHeight="1">
      <c r="A8" s="28" t="s">
        <v>32</v>
      </c>
      <c r="B8" s="74">
        <v>3819.5</v>
      </c>
      <c r="C8" s="74">
        <v>4063</v>
      </c>
      <c r="D8" s="241">
        <v>4063</v>
      </c>
      <c r="E8" s="83">
        <f t="shared" si="0"/>
        <v>100</v>
      </c>
      <c r="F8" s="84">
        <f t="shared" si="1"/>
        <v>106.37517999738186</v>
      </c>
      <c r="G8" s="32"/>
    </row>
    <row r="9" spans="1:7" ht="26.25" customHeight="1">
      <c r="A9" s="28" t="s">
        <v>33</v>
      </c>
      <c r="B9" s="74">
        <v>11830.88</v>
      </c>
      <c r="C9" s="74">
        <v>11796</v>
      </c>
      <c r="D9" s="241">
        <v>11796</v>
      </c>
      <c r="E9" s="83">
        <f t="shared" si="0"/>
        <v>100</v>
      </c>
      <c r="F9" s="84">
        <f t="shared" si="1"/>
        <v>99.7051783130249</v>
      </c>
      <c r="G9" s="32"/>
    </row>
    <row r="10" spans="1:7" ht="26.25" customHeight="1">
      <c r="A10" s="28" t="s">
        <v>34</v>
      </c>
      <c r="B10" s="74">
        <v>0</v>
      </c>
      <c r="C10" s="74">
        <v>449</v>
      </c>
      <c r="D10" s="241">
        <v>449</v>
      </c>
      <c r="E10" s="83">
        <f t="shared" si="0"/>
        <v>100</v>
      </c>
      <c r="F10" s="84">
        <f t="shared" si="1"/>
      </c>
      <c r="G10" s="32"/>
    </row>
    <row r="11" spans="1:7" ht="26.25" customHeight="1">
      <c r="A11" s="28" t="s">
        <v>35</v>
      </c>
      <c r="B11" s="74">
        <v>284.76</v>
      </c>
      <c r="C11" s="74">
        <v>387</v>
      </c>
      <c r="D11" s="241">
        <v>387</v>
      </c>
      <c r="E11" s="83">
        <f t="shared" si="0"/>
        <v>100</v>
      </c>
      <c r="F11" s="84">
        <f t="shared" si="1"/>
        <v>135.9039190897598</v>
      </c>
      <c r="G11" s="32"/>
    </row>
    <row r="12" spans="1:7" ht="26.25" customHeight="1">
      <c r="A12" s="28" t="s">
        <v>36</v>
      </c>
      <c r="B12" s="74">
        <v>8272.74</v>
      </c>
      <c r="C12" s="74">
        <v>7990</v>
      </c>
      <c r="D12" s="241">
        <v>7990</v>
      </c>
      <c r="E12" s="83">
        <f t="shared" si="0"/>
        <v>100</v>
      </c>
      <c r="F12" s="84">
        <f t="shared" si="1"/>
        <v>96.58226899431143</v>
      </c>
      <c r="G12" s="32"/>
    </row>
    <row r="13" spans="1:7" ht="26.25" customHeight="1">
      <c r="A13" s="28" t="s">
        <v>156</v>
      </c>
      <c r="B13" s="74">
        <v>5554.01</v>
      </c>
      <c r="C13" s="115">
        <v>5438</v>
      </c>
      <c r="D13" s="241">
        <v>5438</v>
      </c>
      <c r="E13" s="83">
        <f t="shared" si="0"/>
        <v>100</v>
      </c>
      <c r="F13" s="84">
        <f t="shared" si="1"/>
        <v>97.91123890666384</v>
      </c>
      <c r="G13" s="32"/>
    </row>
    <row r="14" spans="1:7" ht="26.25" customHeight="1">
      <c r="A14" s="28" t="s">
        <v>37</v>
      </c>
      <c r="B14" s="74">
        <v>2140.83</v>
      </c>
      <c r="C14" s="74">
        <v>4499</v>
      </c>
      <c r="D14" s="241">
        <v>4499</v>
      </c>
      <c r="E14" s="83">
        <f t="shared" si="0"/>
        <v>100</v>
      </c>
      <c r="F14" s="84">
        <f t="shared" si="1"/>
        <v>210.1521372551767</v>
      </c>
      <c r="G14" s="32"/>
    </row>
    <row r="15" spans="1:7" ht="26.25" customHeight="1">
      <c r="A15" s="28" t="s">
        <v>38</v>
      </c>
      <c r="B15" s="74">
        <v>41821.63</v>
      </c>
      <c r="C15" s="74">
        <v>14803</v>
      </c>
      <c r="D15" s="241">
        <v>14803</v>
      </c>
      <c r="E15" s="83">
        <f t="shared" si="0"/>
        <v>100</v>
      </c>
      <c r="F15" s="84">
        <f t="shared" si="1"/>
        <v>35.39555966613449</v>
      </c>
      <c r="G15" s="32"/>
    </row>
    <row r="16" spans="1:7" ht="26.25" customHeight="1">
      <c r="A16" s="28" t="s">
        <v>39</v>
      </c>
      <c r="B16" s="74">
        <v>3286.24</v>
      </c>
      <c r="C16" s="74">
        <v>2811</v>
      </c>
      <c r="D16" s="241">
        <v>2811</v>
      </c>
      <c r="E16" s="83">
        <f t="shared" si="0"/>
        <v>100</v>
      </c>
      <c r="F16" s="84">
        <f t="shared" si="1"/>
        <v>85.53848775500268</v>
      </c>
      <c r="G16" s="32"/>
    </row>
    <row r="17" spans="1:7" ht="26.25" customHeight="1">
      <c r="A17" s="28" t="s">
        <v>40</v>
      </c>
      <c r="B17" s="74">
        <v>21683.14</v>
      </c>
      <c r="C17" s="74">
        <f>78094+33861</f>
        <v>111955</v>
      </c>
      <c r="D17" s="241">
        <v>78094</v>
      </c>
      <c r="E17" s="83">
        <f t="shared" si="0"/>
        <v>69.75481220133089</v>
      </c>
      <c r="F17" s="84">
        <f t="shared" si="1"/>
        <v>360.1600137249494</v>
      </c>
      <c r="G17" s="32"/>
    </row>
    <row r="18" spans="1:7" ht="26.25" customHeight="1">
      <c r="A18" s="28" t="s">
        <v>41</v>
      </c>
      <c r="B18" s="74">
        <v>77039.3</v>
      </c>
      <c r="C18" s="74">
        <v>59583</v>
      </c>
      <c r="D18" s="241">
        <v>59583</v>
      </c>
      <c r="E18" s="83">
        <f t="shared" si="0"/>
        <v>100</v>
      </c>
      <c r="F18" s="84">
        <f t="shared" si="1"/>
        <v>77.34104541448326</v>
      </c>
      <c r="G18" s="32"/>
    </row>
    <row r="19" spans="1:7" ht="26.25" customHeight="1">
      <c r="A19" s="28" t="s">
        <v>42</v>
      </c>
      <c r="B19" s="74">
        <v>1</v>
      </c>
      <c r="C19" s="74">
        <v>10</v>
      </c>
      <c r="D19" s="241">
        <v>10</v>
      </c>
      <c r="E19" s="83">
        <f t="shared" si="0"/>
        <v>100</v>
      </c>
      <c r="F19" s="84">
        <f t="shared" si="1"/>
        <v>1000</v>
      </c>
      <c r="G19" s="32"/>
    </row>
    <row r="20" spans="1:7" ht="26.25" customHeight="1">
      <c r="A20" s="28" t="s">
        <v>43</v>
      </c>
      <c r="B20" s="74">
        <v>1</v>
      </c>
      <c r="C20" s="74">
        <v>3</v>
      </c>
      <c r="D20" s="241">
        <v>3</v>
      </c>
      <c r="E20" s="83">
        <f t="shared" si="0"/>
        <v>100</v>
      </c>
      <c r="F20" s="84">
        <f t="shared" si="1"/>
        <v>300</v>
      </c>
      <c r="G20" s="32"/>
    </row>
    <row r="21" spans="1:7" ht="26.25" customHeight="1">
      <c r="A21" s="28" t="s">
        <v>44</v>
      </c>
      <c r="B21" s="74">
        <v>0</v>
      </c>
      <c r="C21" s="75">
        <v>20</v>
      </c>
      <c r="D21" s="241">
        <v>20</v>
      </c>
      <c r="E21" s="83">
        <f t="shared" si="0"/>
        <v>100</v>
      </c>
      <c r="F21" s="84">
        <f t="shared" si="1"/>
      </c>
      <c r="G21" s="32"/>
    </row>
    <row r="22" spans="1:7" ht="26.25" customHeight="1">
      <c r="A22" s="28" t="s">
        <v>45</v>
      </c>
      <c r="B22" s="74">
        <v>44.8</v>
      </c>
      <c r="C22" s="74">
        <v>26</v>
      </c>
      <c r="D22" s="241">
        <v>26</v>
      </c>
      <c r="E22" s="83">
        <f t="shared" si="0"/>
        <v>100</v>
      </c>
      <c r="F22" s="84">
        <f t="shared" si="1"/>
        <v>58.03571428571429</v>
      </c>
      <c r="G22" s="32"/>
    </row>
    <row r="23" spans="1:7" ht="26.25" customHeight="1">
      <c r="A23" s="28" t="s">
        <v>46</v>
      </c>
      <c r="B23" s="74">
        <v>4324.34</v>
      </c>
      <c r="C23" s="74">
        <v>3333</v>
      </c>
      <c r="D23" s="241">
        <v>3333</v>
      </c>
      <c r="E23" s="83">
        <f t="shared" si="0"/>
        <v>100</v>
      </c>
      <c r="F23" s="84">
        <f t="shared" si="1"/>
        <v>77.07534560187219</v>
      </c>
      <c r="G23" s="32"/>
    </row>
    <row r="24" spans="1:7" ht="26.25" customHeight="1">
      <c r="A24" s="28" t="s">
        <v>47</v>
      </c>
      <c r="B24" s="74">
        <v>0</v>
      </c>
      <c r="C24" s="74"/>
      <c r="D24" s="241"/>
      <c r="E24" s="83">
        <f t="shared" si="0"/>
        <v>0</v>
      </c>
      <c r="F24" s="84">
        <f t="shared" si="1"/>
      </c>
      <c r="G24" s="32"/>
    </row>
    <row r="25" spans="1:7" ht="26.25" customHeight="1">
      <c r="A25" s="28" t="s">
        <v>48</v>
      </c>
      <c r="B25" s="74">
        <v>0</v>
      </c>
      <c r="C25" s="75"/>
      <c r="D25" s="241"/>
      <c r="E25" s="83">
        <f t="shared" si="0"/>
        <v>0</v>
      </c>
      <c r="F25" s="84">
        <f t="shared" si="1"/>
      </c>
      <c r="G25" s="32"/>
    </row>
    <row r="26" spans="1:7" ht="26.25" customHeight="1">
      <c r="A26" s="28" t="s">
        <v>49</v>
      </c>
      <c r="B26" s="74">
        <v>25.4</v>
      </c>
      <c r="C26" s="74">
        <v>34269</v>
      </c>
      <c r="D26" s="241">
        <v>34269</v>
      </c>
      <c r="E26" s="83">
        <f t="shared" si="0"/>
        <v>100</v>
      </c>
      <c r="F26" s="84">
        <f t="shared" si="1"/>
        <v>134917.3228346457</v>
      </c>
      <c r="G26" s="32"/>
    </row>
    <row r="27" spans="1:7" ht="26.25" customHeight="1">
      <c r="A27" s="28" t="s">
        <v>157</v>
      </c>
      <c r="B27" s="74">
        <v>9482.4</v>
      </c>
      <c r="C27" s="74">
        <v>3044</v>
      </c>
      <c r="D27" s="241">
        <v>3044</v>
      </c>
      <c r="E27" s="83">
        <f t="shared" si="0"/>
        <v>100</v>
      </c>
      <c r="F27" s="84">
        <f t="shared" si="1"/>
        <v>32.10157765966422</v>
      </c>
      <c r="G27" s="32"/>
    </row>
    <row r="28" spans="1:7" ht="26.25" customHeight="1">
      <c r="A28" s="28" t="s">
        <v>158</v>
      </c>
      <c r="B28" s="74">
        <v>0</v>
      </c>
      <c r="C28" s="74">
        <v>1</v>
      </c>
      <c r="D28" s="241">
        <v>1</v>
      </c>
      <c r="E28" s="83">
        <f t="shared" si="0"/>
        <v>100</v>
      </c>
      <c r="F28" s="84">
        <f t="shared" si="1"/>
      </c>
      <c r="G28" s="32"/>
    </row>
    <row r="29" spans="1:6" ht="26.25" customHeight="1" thickBot="1">
      <c r="A29" s="33" t="s">
        <v>50</v>
      </c>
      <c r="B29" s="76">
        <f>SUM(B5:B28)</f>
        <v>209331.54999999996</v>
      </c>
      <c r="C29" s="76">
        <f>SUM(C5:C28)</f>
        <v>279240</v>
      </c>
      <c r="D29" s="242">
        <f>SUM(D5:D28)</f>
        <v>245379</v>
      </c>
      <c r="E29" s="85">
        <f t="shared" si="0"/>
        <v>87.87387193811776</v>
      </c>
      <c r="F29" s="85">
        <f>IF(B29=0,"",D29/B29*100)</f>
        <v>117.22026612806337</v>
      </c>
    </row>
  </sheetData>
  <sheetProtection/>
  <mergeCells count="2">
    <mergeCell ref="A2:F2"/>
    <mergeCell ref="E3:F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H10" sqref="H10"/>
    </sheetView>
  </sheetViews>
  <sheetFormatPr defaultColWidth="9.00390625" defaultRowHeight="15"/>
  <cols>
    <col min="1" max="1" width="25.421875" style="0" customWidth="1"/>
    <col min="2" max="2" width="19.7109375" style="0" customWidth="1"/>
    <col min="3" max="3" width="17.8515625" style="0" customWidth="1"/>
    <col min="4" max="4" width="22.00390625" style="0" customWidth="1"/>
    <col min="8" max="8" width="49.421875" style="0" customWidth="1"/>
  </cols>
  <sheetData>
    <row r="1" spans="1:4" ht="18" customHeight="1">
      <c r="A1" s="298"/>
      <c r="B1" s="299"/>
      <c r="C1" s="299"/>
      <c r="D1" s="300"/>
    </row>
    <row r="2" spans="1:4" ht="33" customHeight="1">
      <c r="A2" s="391" t="s">
        <v>1980</v>
      </c>
      <c r="B2" s="391"/>
      <c r="C2" s="391"/>
      <c r="D2" s="391"/>
    </row>
    <row r="3" spans="1:4" ht="15" thickBot="1">
      <c r="A3" s="301"/>
      <c r="B3" s="301"/>
      <c r="C3" s="301"/>
      <c r="D3" s="302" t="s">
        <v>26</v>
      </c>
    </row>
    <row r="4" spans="1:4" ht="27.75" customHeight="1">
      <c r="A4" s="393" t="s">
        <v>51</v>
      </c>
      <c r="B4" s="393"/>
      <c r="C4" s="394" t="s">
        <v>52</v>
      </c>
      <c r="D4" s="393"/>
    </row>
    <row r="5" spans="1:4" ht="27.75" customHeight="1" thickBot="1">
      <c r="A5" s="308" t="s">
        <v>53</v>
      </c>
      <c r="B5" s="309" t="s">
        <v>1969</v>
      </c>
      <c r="C5" s="310" t="s">
        <v>53</v>
      </c>
      <c r="D5" s="311" t="s">
        <v>1969</v>
      </c>
    </row>
    <row r="6" spans="1:8" ht="34.5" customHeight="1" thickTop="1">
      <c r="A6" s="312" t="s">
        <v>1970</v>
      </c>
      <c r="B6" s="313">
        <v>24367</v>
      </c>
      <c r="C6" s="314" t="s">
        <v>1971</v>
      </c>
      <c r="D6" s="315">
        <v>24367</v>
      </c>
      <c r="H6" s="306"/>
    </row>
    <row r="7" spans="1:4" ht="34.5" customHeight="1">
      <c r="A7" s="316" t="s">
        <v>1977</v>
      </c>
      <c r="B7" s="317">
        <v>24367</v>
      </c>
      <c r="C7" s="318" t="s">
        <v>1978</v>
      </c>
      <c r="D7" s="319">
        <v>24367</v>
      </c>
    </row>
    <row r="8" spans="1:4" ht="34.5" customHeight="1">
      <c r="A8" s="320"/>
      <c r="B8" s="321"/>
      <c r="C8" s="322"/>
      <c r="D8" s="323"/>
    </row>
    <row r="9" spans="1:4" ht="34.5" customHeight="1">
      <c r="A9" s="324" t="s">
        <v>1974</v>
      </c>
      <c r="B9" s="325">
        <f>SUM(B10:B10)</f>
        <v>928600</v>
      </c>
      <c r="C9" s="326" t="s">
        <v>1975</v>
      </c>
      <c r="D9" s="327">
        <v>928600</v>
      </c>
    </row>
    <row r="10" spans="1:4" ht="34.5" customHeight="1" thickBot="1">
      <c r="A10" s="328" t="s">
        <v>1979</v>
      </c>
      <c r="B10" s="329">
        <f>'[3]2017年保税区政府债务收支情况表'!D12</f>
        <v>928600</v>
      </c>
      <c r="C10" s="330" t="s">
        <v>1979</v>
      </c>
      <c r="D10" s="331">
        <v>928600</v>
      </c>
    </row>
  </sheetData>
  <sheetProtection/>
  <mergeCells count="3">
    <mergeCell ref="A2:D2"/>
    <mergeCell ref="A4:B4"/>
    <mergeCell ref="C4:D4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32.140625" style="337" bestFit="1" customWidth="1"/>
    <col min="2" max="2" width="13.00390625" style="337" customWidth="1"/>
    <col min="3" max="4" width="12.8515625" style="337" bestFit="1" customWidth="1"/>
    <col min="5" max="5" width="12.28125" style="337" customWidth="1"/>
    <col min="6" max="16384" width="9.00390625" style="337" customWidth="1"/>
  </cols>
  <sheetData>
    <row r="1" spans="1:5" ht="45.75" customHeight="1">
      <c r="A1" s="396" t="s">
        <v>1994</v>
      </c>
      <c r="B1" s="396"/>
      <c r="C1" s="396"/>
      <c r="D1" s="396"/>
      <c r="E1" s="396"/>
    </row>
    <row r="2" spans="2:5" ht="20.25" customHeight="1">
      <c r="B2" s="338"/>
      <c r="E2" s="338" t="s">
        <v>1984</v>
      </c>
    </row>
    <row r="3" spans="1:5" s="340" customFormat="1" ht="21.75" customHeight="1">
      <c r="A3" s="339" t="s">
        <v>1985</v>
      </c>
      <c r="B3" s="345" t="s">
        <v>1996</v>
      </c>
      <c r="C3" s="345" t="s">
        <v>1997</v>
      </c>
      <c r="D3" s="345" t="s">
        <v>1986</v>
      </c>
      <c r="E3" s="345" t="s">
        <v>1987</v>
      </c>
    </row>
    <row r="4" spans="1:5" ht="28.5" customHeight="1">
      <c r="A4" s="341" t="s">
        <v>1988</v>
      </c>
      <c r="B4" s="342">
        <f>SUM(B5:B7)</f>
        <v>987</v>
      </c>
      <c r="C4" s="342">
        <f>SUM(C5:C7)</f>
        <v>1109</v>
      </c>
      <c r="D4" s="342">
        <f aca="true" t="shared" si="0" ref="D4:D9">B4-C4</f>
        <v>-122</v>
      </c>
      <c r="E4" s="343">
        <f aca="true" t="shared" si="1" ref="E4:E9">D4/C4</f>
        <v>-0.11000901713255185</v>
      </c>
    </row>
    <row r="5" spans="1:5" ht="36.75" customHeight="1">
      <c r="A5" s="344" t="s">
        <v>1989</v>
      </c>
      <c r="B5" s="342">
        <v>138</v>
      </c>
      <c r="C5" s="342">
        <v>139</v>
      </c>
      <c r="D5" s="342">
        <f t="shared" si="0"/>
        <v>-1</v>
      </c>
      <c r="E5" s="343">
        <f t="shared" si="1"/>
        <v>-0.007194244604316547</v>
      </c>
    </row>
    <row r="6" spans="1:5" ht="36.75" customHeight="1">
      <c r="A6" s="344" t="s">
        <v>1990</v>
      </c>
      <c r="B6" s="342">
        <v>300</v>
      </c>
      <c r="C6" s="342">
        <v>320</v>
      </c>
      <c r="D6" s="342">
        <f t="shared" si="0"/>
        <v>-20</v>
      </c>
      <c r="E6" s="343">
        <f t="shared" si="1"/>
        <v>-0.0625</v>
      </c>
    </row>
    <row r="7" spans="1:5" ht="36.75" customHeight="1">
      <c r="A7" s="344" t="s">
        <v>1991</v>
      </c>
      <c r="B7" s="342">
        <v>549</v>
      </c>
      <c r="C7" s="342">
        <v>650</v>
      </c>
      <c r="D7" s="342">
        <f t="shared" si="0"/>
        <v>-101</v>
      </c>
      <c r="E7" s="343">
        <f t="shared" si="1"/>
        <v>-0.15538461538461537</v>
      </c>
    </row>
    <row r="8" spans="1:5" ht="36.75" customHeight="1">
      <c r="A8" s="344" t="s">
        <v>1992</v>
      </c>
      <c r="B8" s="342">
        <v>0</v>
      </c>
      <c r="C8" s="342">
        <v>368</v>
      </c>
      <c r="D8" s="342">
        <f t="shared" si="0"/>
        <v>-368</v>
      </c>
      <c r="E8" s="343">
        <f t="shared" si="1"/>
        <v>-1</v>
      </c>
    </row>
    <row r="9" spans="1:5" ht="36.75" customHeight="1">
      <c r="A9" s="344" t="s">
        <v>1993</v>
      </c>
      <c r="B9" s="342">
        <v>549</v>
      </c>
      <c r="C9" s="342">
        <v>282</v>
      </c>
      <c r="D9" s="342">
        <f t="shared" si="0"/>
        <v>267</v>
      </c>
      <c r="E9" s="343">
        <f t="shared" si="1"/>
        <v>0.9468085106382979</v>
      </c>
    </row>
    <row r="10" spans="1:5" ht="173.25" customHeight="1">
      <c r="A10" s="397" t="s">
        <v>1995</v>
      </c>
      <c r="B10" s="398"/>
      <c r="C10" s="398"/>
      <c r="D10" s="398"/>
      <c r="E10" s="398"/>
    </row>
  </sheetData>
  <sheetProtection/>
  <mergeCells count="2">
    <mergeCell ref="A1:E1"/>
    <mergeCell ref="A10:E10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17" sqref="F17"/>
    </sheetView>
  </sheetViews>
  <sheetFormatPr defaultColWidth="9.00390625" defaultRowHeight="15"/>
  <cols>
    <col min="1" max="1" width="82.57421875" style="0" customWidth="1"/>
  </cols>
  <sheetData>
    <row r="1" ht="44.25" customHeight="1">
      <c r="A1" s="346" t="s">
        <v>1999</v>
      </c>
    </row>
    <row r="2" ht="90" customHeight="1">
      <c r="A2" s="347" t="s">
        <v>1998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showGridLines="0" zoomScaleSheetLayoutView="100" zoomScalePageLayoutView="0" workbookViewId="0" topLeftCell="A10">
      <selection activeCell="H20" sqref="H20"/>
    </sheetView>
  </sheetViews>
  <sheetFormatPr defaultColWidth="8.28125" defaultRowHeight="15"/>
  <cols>
    <col min="1" max="1" width="35.28125" style="34" customWidth="1"/>
    <col min="2" max="2" width="13.57421875" style="34" customWidth="1"/>
    <col min="3" max="3" width="30.8515625" style="34" customWidth="1"/>
    <col min="4" max="4" width="13.28125" style="34" customWidth="1"/>
    <col min="5" max="16384" width="8.28125" style="34" customWidth="1"/>
  </cols>
  <sheetData>
    <row r="1" s="17" customFormat="1" ht="13.5">
      <c r="A1" s="138" t="s">
        <v>249</v>
      </c>
    </row>
    <row r="2" spans="1:4" ht="57" customHeight="1">
      <c r="A2" s="353" t="s">
        <v>1893</v>
      </c>
      <c r="B2" s="354"/>
      <c r="C2" s="354"/>
      <c r="D2" s="354"/>
    </row>
    <row r="3" ht="15" customHeight="1" thickBot="1">
      <c r="D3" s="35" t="s">
        <v>1</v>
      </c>
    </row>
    <row r="4" spans="1:4" ht="32.25" customHeight="1">
      <c r="A4" s="355" t="s">
        <v>51</v>
      </c>
      <c r="B4" s="355"/>
      <c r="C4" s="356" t="s">
        <v>52</v>
      </c>
      <c r="D4" s="355"/>
    </row>
    <row r="5" spans="1:4" s="36" customFormat="1" ht="32.25" customHeight="1" thickBot="1">
      <c r="A5" s="55" t="s">
        <v>53</v>
      </c>
      <c r="B5" s="56" t="s">
        <v>54</v>
      </c>
      <c r="C5" s="57" t="s">
        <v>53</v>
      </c>
      <c r="D5" s="58" t="s">
        <v>54</v>
      </c>
    </row>
    <row r="6" spans="1:4" ht="32.25" customHeight="1" thickTop="1">
      <c r="A6" s="59" t="s">
        <v>55</v>
      </c>
      <c r="B6" s="78">
        <v>225700</v>
      </c>
      <c r="C6" s="61" t="s">
        <v>56</v>
      </c>
      <c r="D6" s="80">
        <v>250859</v>
      </c>
    </row>
    <row r="7" spans="1:4" ht="32.25" customHeight="1">
      <c r="A7" s="59" t="s">
        <v>57</v>
      </c>
      <c r="B7" s="78">
        <f>B8+B12+B13+B19</f>
        <v>78877</v>
      </c>
      <c r="C7" s="61" t="s">
        <v>58</v>
      </c>
      <c r="D7" s="80">
        <f>+SUM(D8,D14,D18:D20)</f>
        <v>16231</v>
      </c>
    </row>
    <row r="8" spans="1:4" ht="32.25" customHeight="1">
      <c r="A8" s="59" t="s">
        <v>59</v>
      </c>
      <c r="B8" s="78">
        <f>SUM(B9:B11)</f>
        <v>24119</v>
      </c>
      <c r="C8" s="61" t="s">
        <v>1706</v>
      </c>
      <c r="D8" s="80">
        <f>SUM(D9:D10)</f>
        <v>14231</v>
      </c>
    </row>
    <row r="9" spans="1:4" ht="32.25" customHeight="1">
      <c r="A9" s="59" t="s">
        <v>60</v>
      </c>
      <c r="B9" s="78"/>
      <c r="C9" s="61" t="s">
        <v>1697</v>
      </c>
      <c r="D9" s="80">
        <v>14231</v>
      </c>
    </row>
    <row r="10" spans="1:4" ht="32.25" customHeight="1">
      <c r="A10" s="59" t="s">
        <v>61</v>
      </c>
      <c r="B10" s="78">
        <v>8250</v>
      </c>
      <c r="C10" s="61" t="s">
        <v>1698</v>
      </c>
      <c r="D10" s="80"/>
    </row>
    <row r="11" spans="1:4" ht="32.25" customHeight="1">
      <c r="A11" s="59" t="s">
        <v>62</v>
      </c>
      <c r="B11" s="78">
        <v>15869</v>
      </c>
      <c r="C11" s="61"/>
      <c r="D11" s="80"/>
    </row>
    <row r="12" spans="1:4" ht="32.25" customHeight="1">
      <c r="A12" s="59" t="s">
        <v>1693</v>
      </c>
      <c r="B12" s="78">
        <v>2812</v>
      </c>
      <c r="C12" s="61"/>
      <c r="D12" s="80"/>
    </row>
    <row r="13" spans="1:4" ht="32.25" customHeight="1">
      <c r="A13" s="59" t="s">
        <v>1688</v>
      </c>
      <c r="B13" s="78">
        <f>SUM(B14:B17)</f>
        <v>49946</v>
      </c>
      <c r="C13" s="61"/>
      <c r="D13" s="80"/>
    </row>
    <row r="14" spans="1:4" ht="32.25" customHeight="1">
      <c r="A14" s="59" t="s">
        <v>1689</v>
      </c>
      <c r="B14" s="78">
        <v>27271</v>
      </c>
      <c r="C14" s="61" t="s">
        <v>1699</v>
      </c>
      <c r="D14" s="80">
        <f>SUM(D15:D17)</f>
        <v>0</v>
      </c>
    </row>
    <row r="15" spans="1:4" ht="32.25" customHeight="1">
      <c r="A15" s="59" t="s">
        <v>1690</v>
      </c>
      <c r="B15" s="78"/>
      <c r="C15" s="59" t="s">
        <v>1701</v>
      </c>
      <c r="D15" s="80"/>
    </row>
    <row r="16" spans="1:4" ht="32.25" customHeight="1">
      <c r="A16" s="59" t="s">
        <v>1691</v>
      </c>
      <c r="B16" s="78"/>
      <c r="C16" s="61" t="s">
        <v>1702</v>
      </c>
      <c r="D16" s="80"/>
    </row>
    <row r="17" spans="1:4" ht="32.25" customHeight="1">
      <c r="A17" s="59" t="s">
        <v>1692</v>
      </c>
      <c r="B17" s="78">
        <v>22675</v>
      </c>
      <c r="C17" s="61" t="s">
        <v>1703</v>
      </c>
      <c r="D17" s="80"/>
    </row>
    <row r="18" spans="1:4" ht="32.25" customHeight="1">
      <c r="A18" s="59" t="s">
        <v>1694</v>
      </c>
      <c r="B18" s="78"/>
      <c r="C18" s="61" t="s">
        <v>1704</v>
      </c>
      <c r="D18" s="80"/>
    </row>
    <row r="19" spans="1:4" ht="32.25" customHeight="1">
      <c r="A19" s="59" t="s">
        <v>1695</v>
      </c>
      <c r="B19" s="78">
        <v>2000</v>
      </c>
      <c r="C19" s="61" t="s">
        <v>1705</v>
      </c>
      <c r="D19" s="80">
        <v>2000</v>
      </c>
    </row>
    <row r="20" spans="1:4" ht="32.25" customHeight="1">
      <c r="A20" s="59" t="s">
        <v>1696</v>
      </c>
      <c r="B20" s="78"/>
      <c r="C20" s="61" t="s">
        <v>1700</v>
      </c>
      <c r="D20" s="80"/>
    </row>
    <row r="21" spans="1:4" ht="32.25" customHeight="1">
      <c r="A21" s="62" t="s">
        <v>69</v>
      </c>
      <c r="B21" s="79">
        <f>+SUM(B6:B7)</f>
        <v>304577</v>
      </c>
      <c r="C21" s="63" t="s">
        <v>70</v>
      </c>
      <c r="D21" s="81">
        <f>+SUM(D6:D7)</f>
        <v>267090</v>
      </c>
    </row>
    <row r="22" spans="1:4" ht="32.25" customHeight="1">
      <c r="A22" s="59"/>
      <c r="B22" s="60"/>
      <c r="C22" s="61"/>
      <c r="D22" s="80"/>
    </row>
    <row r="23" spans="1:4" ht="32.25" customHeight="1">
      <c r="A23" s="59"/>
      <c r="B23" s="60"/>
      <c r="C23" s="61" t="s">
        <v>71</v>
      </c>
      <c r="D23" s="80">
        <f>B21-D21</f>
        <v>37487</v>
      </c>
    </row>
    <row r="24" spans="1:4" ht="32.25" customHeight="1">
      <c r="A24" s="59"/>
      <c r="B24" s="60"/>
      <c r="C24" s="61" t="s">
        <v>72</v>
      </c>
      <c r="D24" s="80"/>
    </row>
    <row r="25" spans="1:4" ht="32.25" customHeight="1" thickBot="1">
      <c r="A25" s="64"/>
      <c r="B25" s="65"/>
      <c r="C25" s="66" t="s">
        <v>73</v>
      </c>
      <c r="D25" s="82">
        <f>+D23</f>
        <v>37487</v>
      </c>
    </row>
    <row r="26" ht="32.25" customHeight="1"/>
  </sheetData>
  <sheetProtection/>
  <mergeCells count="3">
    <mergeCell ref="A2:D2"/>
    <mergeCell ref="A4:B4"/>
    <mergeCell ref="C4:D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545"/>
  <sheetViews>
    <sheetView showGridLines="0" zoomScalePageLayoutView="0" workbookViewId="0" topLeftCell="A1">
      <selection activeCell="C12" sqref="C12"/>
    </sheetView>
  </sheetViews>
  <sheetFormatPr defaultColWidth="6.8515625" defaultRowHeight="15"/>
  <cols>
    <col min="1" max="1" width="40.7109375" style="244" customWidth="1"/>
    <col min="2" max="3" width="13.8515625" style="244" customWidth="1"/>
    <col min="4" max="4" width="11.140625" style="244" customWidth="1"/>
    <col min="5" max="8" width="4.7109375" style="244" customWidth="1"/>
    <col min="9" max="9" width="8.7109375" style="244" customWidth="1"/>
    <col min="10" max="10" width="4.7109375" style="244" customWidth="1"/>
    <col min="11" max="11" width="0" style="244" hidden="1" customWidth="1"/>
    <col min="12" max="16384" width="6.8515625" style="244" customWidth="1"/>
  </cols>
  <sheetData>
    <row r="1" ht="13.5">
      <c r="A1" s="1" t="s">
        <v>1910</v>
      </c>
    </row>
    <row r="2" spans="1:10" ht="34.5" customHeight="1">
      <c r="A2" s="357" t="s">
        <v>1894</v>
      </c>
      <c r="B2" s="357"/>
      <c r="C2" s="357"/>
      <c r="D2" s="357"/>
      <c r="E2" s="245"/>
      <c r="F2" s="245"/>
      <c r="G2" s="246"/>
      <c r="H2" s="245"/>
      <c r="I2" s="245"/>
      <c r="J2" s="245"/>
    </row>
    <row r="3" spans="1:10" ht="27" customHeight="1" thickBot="1">
      <c r="A3" s="247" t="s">
        <v>0</v>
      </c>
      <c r="B3" s="248"/>
      <c r="C3" s="248"/>
      <c r="D3" s="249" t="s">
        <v>1911</v>
      </c>
      <c r="E3" s="245"/>
      <c r="F3" s="245"/>
      <c r="G3" s="245"/>
      <c r="H3" s="246"/>
      <c r="I3" s="245"/>
      <c r="J3" s="245"/>
    </row>
    <row r="4" spans="1:10" ht="66.75" customHeight="1">
      <c r="A4" s="250" t="s">
        <v>27</v>
      </c>
      <c r="B4" s="251" t="s">
        <v>1912</v>
      </c>
      <c r="C4" s="251" t="s">
        <v>1913</v>
      </c>
      <c r="D4" s="251" t="s">
        <v>1914</v>
      </c>
      <c r="E4" s="252"/>
      <c r="F4" s="252"/>
      <c r="G4" s="252"/>
      <c r="H4" s="252"/>
      <c r="I4" s="252"/>
      <c r="J4" s="252"/>
    </row>
    <row r="5" spans="1:11" ht="27.75" customHeight="1">
      <c r="A5" s="253" t="s">
        <v>83</v>
      </c>
      <c r="B5" s="254"/>
      <c r="C5" s="254"/>
      <c r="D5" s="255">
        <f aca="true" t="shared" si="0" ref="D5:D12">IF(B5=0,"",C5/B5*100)</f>
      </c>
      <c r="E5" s="245"/>
      <c r="F5" s="245"/>
      <c r="G5" s="245"/>
      <c r="H5" s="245"/>
      <c r="I5" s="245"/>
      <c r="J5" s="245"/>
      <c r="K5" s="256" t="s">
        <v>8</v>
      </c>
    </row>
    <row r="6" spans="1:11" ht="27.75" customHeight="1">
      <c r="A6" s="253" t="s">
        <v>84</v>
      </c>
      <c r="B6" s="254">
        <v>1600</v>
      </c>
      <c r="C6" s="254">
        <v>3047</v>
      </c>
      <c r="D6" s="255">
        <f t="shared" si="0"/>
        <v>190.4375</v>
      </c>
      <c r="E6" s="245"/>
      <c r="F6" s="245"/>
      <c r="G6" s="245"/>
      <c r="H6" s="245"/>
      <c r="I6" s="245"/>
      <c r="J6" s="245"/>
      <c r="K6" s="256" t="s">
        <v>8</v>
      </c>
    </row>
    <row r="7" spans="1:11" ht="27.75" customHeight="1">
      <c r="A7" s="253" t="s">
        <v>85</v>
      </c>
      <c r="B7" s="254">
        <v>685</v>
      </c>
      <c r="C7" s="254">
        <v>484</v>
      </c>
      <c r="D7" s="255">
        <f t="shared" si="0"/>
        <v>70.65693430656934</v>
      </c>
      <c r="E7" s="245"/>
      <c r="F7" s="245"/>
      <c r="G7" s="245"/>
      <c r="H7" s="245"/>
      <c r="I7" s="245"/>
      <c r="J7" s="245"/>
      <c r="K7" s="256" t="s">
        <v>8</v>
      </c>
    </row>
    <row r="8" spans="1:11" ht="27.75" customHeight="1">
      <c r="A8" s="253" t="s">
        <v>86</v>
      </c>
      <c r="B8" s="254">
        <v>38400</v>
      </c>
      <c r="C8" s="254">
        <v>72868</v>
      </c>
      <c r="D8" s="255">
        <f t="shared" si="0"/>
        <v>189.76041666666669</v>
      </c>
      <c r="E8" s="245"/>
      <c r="F8" s="245"/>
      <c r="G8" s="245"/>
      <c r="H8" s="245"/>
      <c r="I8" s="245"/>
      <c r="J8" s="245"/>
      <c r="K8" s="256" t="s">
        <v>8</v>
      </c>
    </row>
    <row r="9" spans="1:11" ht="27.75" customHeight="1">
      <c r="A9" s="253" t="s">
        <v>87</v>
      </c>
      <c r="B9" s="254">
        <v>1000</v>
      </c>
      <c r="C9" s="254">
        <v>8520</v>
      </c>
      <c r="D9" s="255">
        <f t="shared" si="0"/>
        <v>852</v>
      </c>
      <c r="E9" s="245"/>
      <c r="F9" s="245"/>
      <c r="G9" s="245"/>
      <c r="H9" s="245"/>
      <c r="I9" s="245"/>
      <c r="J9" s="245"/>
      <c r="K9" s="256" t="s">
        <v>8</v>
      </c>
    </row>
    <row r="10" spans="1:11" ht="27.75" customHeight="1">
      <c r="A10" s="253" t="s">
        <v>101</v>
      </c>
      <c r="B10" s="254"/>
      <c r="C10" s="254"/>
      <c r="D10" s="255">
        <f t="shared" si="0"/>
      </c>
      <c r="E10" s="245"/>
      <c r="F10" s="245"/>
      <c r="G10" s="245"/>
      <c r="H10" s="245"/>
      <c r="I10" s="245"/>
      <c r="J10" s="245"/>
      <c r="K10" s="256"/>
    </row>
    <row r="11" spans="1:11" ht="27.75" customHeight="1">
      <c r="A11" s="253" t="s">
        <v>88</v>
      </c>
      <c r="B11" s="254"/>
      <c r="C11" s="254">
        <v>235</v>
      </c>
      <c r="D11" s="255">
        <f t="shared" si="0"/>
      </c>
      <c r="E11" s="245"/>
      <c r="F11" s="245"/>
      <c r="G11" s="245"/>
      <c r="H11" s="245"/>
      <c r="I11" s="245"/>
      <c r="J11" s="245"/>
      <c r="K11" s="256" t="s">
        <v>8</v>
      </c>
    </row>
    <row r="12" spans="1:11" ht="27.75" customHeight="1" thickBot="1">
      <c r="A12" s="257" t="s">
        <v>1915</v>
      </c>
      <c r="B12" s="258">
        <f>SUM(B5:B11)</f>
        <v>41685</v>
      </c>
      <c r="C12" s="258">
        <f>SUM(C5:C11)</f>
        <v>85154</v>
      </c>
      <c r="D12" s="259">
        <f t="shared" si="0"/>
        <v>204.2797169245532</v>
      </c>
      <c r="E12" s="245"/>
      <c r="F12" s="245"/>
      <c r="G12" s="245"/>
      <c r="H12" s="245"/>
      <c r="I12" s="245"/>
      <c r="J12" s="245"/>
      <c r="K12" s="260" t="s">
        <v>25</v>
      </c>
    </row>
    <row r="13" spans="1:12" ht="11.25" customHeight="1">
      <c r="A13" s="261"/>
      <c r="B13" s="261"/>
      <c r="C13" s="261"/>
      <c r="D13" s="246"/>
      <c r="E13" s="252"/>
      <c r="F13" s="252"/>
      <c r="G13" s="252"/>
      <c r="H13" s="252"/>
      <c r="I13" s="262"/>
      <c r="J13" s="262"/>
      <c r="K13" s="263"/>
      <c r="L13" s="264"/>
    </row>
    <row r="14" spans="1:12" ht="54.75" customHeight="1">
      <c r="A14" s="246"/>
      <c r="B14" s="245"/>
      <c r="C14" s="245"/>
      <c r="D14" s="245"/>
      <c r="E14" s="245"/>
      <c r="F14" s="245"/>
      <c r="G14" s="245"/>
      <c r="H14" s="245"/>
      <c r="I14" s="246"/>
      <c r="J14" s="245"/>
      <c r="K14" s="263"/>
      <c r="L14" s="264"/>
    </row>
    <row r="15" spans="1:11" ht="24" customHeight="1">
      <c r="A15" s="245"/>
      <c r="B15" s="245"/>
      <c r="C15" s="245"/>
      <c r="D15" s="245"/>
      <c r="E15" s="245"/>
      <c r="F15" s="245"/>
      <c r="G15" s="245"/>
      <c r="H15" s="245"/>
      <c r="I15" s="245"/>
      <c r="J15" s="245"/>
      <c r="K15" s="263"/>
    </row>
    <row r="16" spans="1:11" ht="24" customHeight="1">
      <c r="A16" s="245"/>
      <c r="B16" s="246"/>
      <c r="C16" s="245"/>
      <c r="D16" s="265"/>
      <c r="E16" s="245"/>
      <c r="F16" s="245"/>
      <c r="G16" s="245"/>
      <c r="H16" s="245"/>
      <c r="I16" s="245"/>
      <c r="J16" s="246"/>
      <c r="K16" s="263"/>
    </row>
    <row r="17" spans="1:10" ht="24" customHeight="1">
      <c r="A17" s="245"/>
      <c r="B17" s="245"/>
      <c r="C17" s="245"/>
      <c r="D17" s="245"/>
      <c r="E17" s="245"/>
      <c r="F17" s="245"/>
      <c r="G17" s="245"/>
      <c r="H17" s="245"/>
      <c r="I17" s="245"/>
      <c r="J17" s="246"/>
    </row>
    <row r="18" spans="1:10" ht="27.75" customHeight="1">
      <c r="A18" s="245"/>
      <c r="B18" s="245"/>
      <c r="C18" s="245"/>
      <c r="D18" s="245"/>
      <c r="E18" s="245"/>
      <c r="F18" s="245"/>
      <c r="G18" s="245"/>
      <c r="H18" s="245"/>
      <c r="I18" s="245"/>
      <c r="J18" s="245"/>
    </row>
    <row r="19" spans="1:10" ht="27.75" customHeight="1">
      <c r="A19" s="245"/>
      <c r="B19" s="245"/>
      <c r="C19" s="245"/>
      <c r="D19" s="245"/>
      <c r="E19" s="245"/>
      <c r="F19" s="245"/>
      <c r="G19" s="245"/>
      <c r="H19" s="245"/>
      <c r="I19" s="245"/>
      <c r="J19" s="245"/>
    </row>
    <row r="20" spans="1:10" ht="27.75" customHeight="1">
      <c r="A20" s="245"/>
      <c r="B20" s="245"/>
      <c r="C20" s="245"/>
      <c r="D20" s="245"/>
      <c r="E20" s="245"/>
      <c r="F20" s="245"/>
      <c r="G20" s="245"/>
      <c r="H20" s="245"/>
      <c r="I20" s="245"/>
      <c r="J20" s="245"/>
    </row>
    <row r="21" spans="1:10" ht="27.75" customHeight="1">
      <c r="A21" s="245"/>
      <c r="B21" s="245"/>
      <c r="C21" s="245"/>
      <c r="D21" s="245"/>
      <c r="E21" s="245"/>
      <c r="F21" s="245"/>
      <c r="G21" s="245"/>
      <c r="H21" s="245"/>
      <c r="I21" s="245"/>
      <c r="J21" s="245"/>
    </row>
    <row r="22" spans="1:10" ht="27.75" customHeight="1">
      <c r="A22" s="245"/>
      <c r="B22" s="245"/>
      <c r="C22" s="245"/>
      <c r="D22" s="245"/>
      <c r="E22" s="245"/>
      <c r="F22" s="245"/>
      <c r="G22" s="245"/>
      <c r="H22" s="245"/>
      <c r="I22" s="245"/>
      <c r="J22" s="245"/>
    </row>
    <row r="23" spans="1:10" ht="27.75" customHeight="1">
      <c r="A23" s="245"/>
      <c r="B23" s="245"/>
      <c r="C23" s="245"/>
      <c r="D23" s="245"/>
      <c r="E23" s="245"/>
      <c r="F23" s="245"/>
      <c r="G23" s="245"/>
      <c r="H23" s="245"/>
      <c r="I23" s="245"/>
      <c r="J23" s="245"/>
    </row>
    <row r="24" spans="1:10" ht="27.75" customHeight="1">
      <c r="A24" s="245"/>
      <c r="B24" s="245"/>
      <c r="C24" s="245"/>
      <c r="D24" s="245"/>
      <c r="E24" s="245"/>
      <c r="F24" s="245"/>
      <c r="G24" s="245"/>
      <c r="H24" s="245"/>
      <c r="I24" s="245"/>
      <c r="J24" s="245"/>
    </row>
    <row r="25" spans="1:10" ht="27.75" customHeight="1">
      <c r="A25" s="245"/>
      <c r="B25" s="245"/>
      <c r="C25" s="245"/>
      <c r="D25" s="245"/>
      <c r="E25" s="245"/>
      <c r="F25" s="245"/>
      <c r="G25" s="245"/>
      <c r="H25" s="245"/>
      <c r="I25" s="245"/>
      <c r="J25" s="245"/>
    </row>
    <row r="26" spans="1:10" ht="27.75" customHeight="1">
      <c r="A26" s="245"/>
      <c r="B26" s="245"/>
      <c r="C26" s="245"/>
      <c r="D26" s="245"/>
      <c r="E26" s="245"/>
      <c r="F26" s="245"/>
      <c r="G26" s="245"/>
      <c r="H26" s="245"/>
      <c r="I26" s="245"/>
      <c r="J26" s="245"/>
    </row>
    <row r="27" spans="1:10" ht="27.75" customHeight="1">
      <c r="A27" s="245"/>
      <c r="B27" s="245"/>
      <c r="C27" s="245"/>
      <c r="D27" s="245"/>
      <c r="E27" s="245"/>
      <c r="F27" s="245"/>
      <c r="G27" s="245"/>
      <c r="H27" s="245"/>
      <c r="I27" s="245"/>
      <c r="J27" s="245"/>
    </row>
    <row r="28" spans="1:10" ht="27.75" customHeight="1">
      <c r="A28" s="245"/>
      <c r="B28" s="245"/>
      <c r="C28" s="245"/>
      <c r="D28" s="245"/>
      <c r="E28" s="245"/>
      <c r="F28" s="245"/>
      <c r="G28" s="245"/>
      <c r="H28" s="245"/>
      <c r="I28" s="245"/>
      <c r="J28" s="245"/>
    </row>
    <row r="29" spans="1:10" ht="27.75" customHeight="1">
      <c r="A29" s="245"/>
      <c r="B29" s="245"/>
      <c r="C29" s="245"/>
      <c r="D29" s="245"/>
      <c r="E29" s="245"/>
      <c r="F29" s="245"/>
      <c r="G29" s="245"/>
      <c r="H29" s="245"/>
      <c r="I29" s="245"/>
      <c r="J29" s="245"/>
    </row>
    <row r="30" spans="1:10" ht="27.75" customHeight="1">
      <c r="A30" s="245"/>
      <c r="B30" s="245"/>
      <c r="C30" s="245"/>
      <c r="D30" s="245"/>
      <c r="E30" s="245"/>
      <c r="F30" s="245"/>
      <c r="G30" s="245"/>
      <c r="H30" s="245"/>
      <c r="I30" s="245"/>
      <c r="J30" s="245"/>
    </row>
    <row r="31" spans="1:10" ht="27.75" customHeight="1">
      <c r="A31" s="245"/>
      <c r="B31" s="245"/>
      <c r="C31" s="245"/>
      <c r="D31" s="245"/>
      <c r="E31" s="245"/>
      <c r="F31" s="245"/>
      <c r="G31" s="245"/>
      <c r="H31" s="245"/>
      <c r="I31" s="245"/>
      <c r="J31" s="245"/>
    </row>
    <row r="32" spans="1:10" ht="27.75" customHeight="1">
      <c r="A32" s="245"/>
      <c r="B32" s="245"/>
      <c r="C32" s="245"/>
      <c r="D32" s="245"/>
      <c r="E32" s="245"/>
      <c r="F32" s="245"/>
      <c r="G32" s="245"/>
      <c r="H32" s="245"/>
      <c r="I32" s="245"/>
      <c r="J32" s="245"/>
    </row>
    <row r="33" spans="1:10" ht="27.75" customHeight="1">
      <c r="A33" s="245"/>
      <c r="B33" s="245"/>
      <c r="C33" s="245"/>
      <c r="D33" s="245"/>
      <c r="E33" s="245"/>
      <c r="F33" s="245"/>
      <c r="G33" s="245"/>
      <c r="H33" s="245"/>
      <c r="I33" s="245"/>
      <c r="J33" s="245"/>
    </row>
    <row r="34" spans="1:10" ht="27.75" customHeight="1">
      <c r="A34" s="245"/>
      <c r="B34" s="245"/>
      <c r="C34" s="245"/>
      <c r="D34" s="245"/>
      <c r="E34" s="245"/>
      <c r="F34" s="245"/>
      <c r="G34" s="245"/>
      <c r="H34" s="245"/>
      <c r="I34" s="245"/>
      <c r="J34" s="245"/>
    </row>
    <row r="35" spans="1:10" ht="27.75" customHeight="1">
      <c r="A35" s="245"/>
      <c r="B35" s="245"/>
      <c r="C35" s="245"/>
      <c r="D35" s="245"/>
      <c r="E35" s="245"/>
      <c r="F35" s="245"/>
      <c r="G35" s="245"/>
      <c r="H35" s="245"/>
      <c r="I35" s="245"/>
      <c r="J35" s="245"/>
    </row>
    <row r="36" spans="1:10" ht="27.75" customHeight="1">
      <c r="A36" s="245"/>
      <c r="B36" s="245"/>
      <c r="C36" s="245"/>
      <c r="D36" s="245"/>
      <c r="E36" s="245"/>
      <c r="F36" s="245"/>
      <c r="G36" s="245"/>
      <c r="H36" s="245"/>
      <c r="I36" s="245"/>
      <c r="J36" s="245"/>
    </row>
    <row r="37" spans="1:10" ht="27.75" customHeight="1">
      <c r="A37" s="245"/>
      <c r="B37" s="245"/>
      <c r="C37" s="245"/>
      <c r="D37" s="245"/>
      <c r="E37" s="245"/>
      <c r="F37" s="245"/>
      <c r="G37" s="245"/>
      <c r="H37" s="245"/>
      <c r="I37" s="245"/>
      <c r="J37" s="245"/>
    </row>
    <row r="38" spans="1:10" ht="27.75" customHeight="1">
      <c r="A38" s="245"/>
      <c r="B38" s="245"/>
      <c r="C38" s="245"/>
      <c r="D38" s="245"/>
      <c r="E38" s="245"/>
      <c r="F38" s="245"/>
      <c r="G38" s="245"/>
      <c r="H38" s="245"/>
      <c r="I38" s="245"/>
      <c r="J38" s="245"/>
    </row>
    <row r="39" spans="1:10" ht="27.75" customHeight="1">
      <c r="A39" s="245"/>
      <c r="B39" s="245"/>
      <c r="C39" s="245"/>
      <c r="D39" s="245"/>
      <c r="E39" s="245"/>
      <c r="F39" s="245"/>
      <c r="G39" s="245"/>
      <c r="H39" s="245"/>
      <c r="I39" s="245"/>
      <c r="J39" s="245"/>
    </row>
    <row r="40" spans="1:10" ht="27.75" customHeight="1">
      <c r="A40" s="245"/>
      <c r="B40" s="245"/>
      <c r="C40" s="245"/>
      <c r="D40" s="245"/>
      <c r="E40" s="245"/>
      <c r="F40" s="245"/>
      <c r="G40" s="245"/>
      <c r="H40" s="245"/>
      <c r="I40" s="245"/>
      <c r="J40" s="245"/>
    </row>
    <row r="41" spans="1:10" ht="27.75" customHeight="1">
      <c r="A41" s="245"/>
      <c r="B41" s="245"/>
      <c r="C41" s="245"/>
      <c r="D41" s="245"/>
      <c r="E41" s="245"/>
      <c r="F41" s="245"/>
      <c r="G41" s="245"/>
      <c r="H41" s="245"/>
      <c r="I41" s="245"/>
      <c r="J41" s="245"/>
    </row>
    <row r="42" spans="1:10" ht="27.75" customHeight="1">
      <c r="A42" s="245"/>
      <c r="B42" s="245"/>
      <c r="C42" s="245"/>
      <c r="D42" s="245"/>
      <c r="E42" s="245"/>
      <c r="F42" s="245"/>
      <c r="G42" s="245"/>
      <c r="H42" s="245"/>
      <c r="I42" s="245"/>
      <c r="J42" s="245"/>
    </row>
    <row r="43" spans="1:10" ht="27.75" customHeight="1">
      <c r="A43" s="245"/>
      <c r="B43" s="245"/>
      <c r="C43" s="245"/>
      <c r="D43" s="245"/>
      <c r="E43" s="245"/>
      <c r="F43" s="245"/>
      <c r="G43" s="245"/>
      <c r="H43" s="245"/>
      <c r="I43" s="245"/>
      <c r="J43" s="245"/>
    </row>
    <row r="44" spans="1:10" ht="27.75" customHeight="1">
      <c r="A44" s="245"/>
      <c r="B44" s="245"/>
      <c r="C44" s="245"/>
      <c r="D44" s="245"/>
      <c r="E44" s="245"/>
      <c r="F44" s="245"/>
      <c r="G44" s="245"/>
      <c r="H44" s="245"/>
      <c r="I44" s="245"/>
      <c r="J44" s="245"/>
    </row>
    <row r="45" spans="1:10" ht="27.75" customHeight="1">
      <c r="A45" s="245"/>
      <c r="B45" s="245"/>
      <c r="C45" s="245"/>
      <c r="D45" s="245"/>
      <c r="E45" s="245"/>
      <c r="F45" s="245"/>
      <c r="G45" s="245"/>
      <c r="H45" s="245"/>
      <c r="I45" s="245"/>
      <c r="J45" s="245"/>
    </row>
    <row r="46" spans="1:10" ht="27.75" customHeight="1">
      <c r="A46" s="245"/>
      <c r="B46" s="245"/>
      <c r="C46" s="245"/>
      <c r="D46" s="245"/>
      <c r="E46" s="245"/>
      <c r="F46" s="245"/>
      <c r="G46" s="245"/>
      <c r="H46" s="245"/>
      <c r="I46" s="245"/>
      <c r="J46" s="245"/>
    </row>
    <row r="47" spans="1:10" ht="27.75" customHeight="1">
      <c r="A47" s="245"/>
      <c r="B47" s="245"/>
      <c r="C47" s="245"/>
      <c r="D47" s="245"/>
      <c r="E47" s="245"/>
      <c r="F47" s="245"/>
      <c r="G47" s="245"/>
      <c r="H47" s="245"/>
      <c r="I47" s="245"/>
      <c r="J47" s="245"/>
    </row>
    <row r="48" spans="1:10" ht="27.75" customHeight="1">
      <c r="A48" s="245"/>
      <c r="B48" s="245"/>
      <c r="C48" s="245"/>
      <c r="D48" s="245"/>
      <c r="E48" s="245"/>
      <c r="F48" s="245"/>
      <c r="G48" s="245"/>
      <c r="H48" s="245"/>
      <c r="I48" s="245"/>
      <c r="J48" s="245"/>
    </row>
    <row r="49" spans="1:10" ht="27.75" customHeight="1">
      <c r="A49" s="245"/>
      <c r="B49" s="245"/>
      <c r="C49" s="245"/>
      <c r="D49" s="245"/>
      <c r="E49" s="245"/>
      <c r="F49" s="245"/>
      <c r="G49" s="245"/>
      <c r="H49" s="245"/>
      <c r="I49" s="245"/>
      <c r="J49" s="245"/>
    </row>
    <row r="50" spans="1:10" ht="27.75" customHeight="1">
      <c r="A50" s="245"/>
      <c r="B50" s="245"/>
      <c r="C50" s="245"/>
      <c r="D50" s="245"/>
      <c r="E50" s="245"/>
      <c r="F50" s="245"/>
      <c r="G50" s="245"/>
      <c r="H50" s="245"/>
      <c r="I50" s="245"/>
      <c r="J50" s="245"/>
    </row>
    <row r="51" spans="1:10" ht="27.75" customHeight="1">
      <c r="A51" s="245"/>
      <c r="B51" s="245"/>
      <c r="C51" s="245"/>
      <c r="D51" s="245"/>
      <c r="E51" s="245"/>
      <c r="F51" s="245"/>
      <c r="G51" s="245"/>
      <c r="H51" s="245"/>
      <c r="I51" s="245"/>
      <c r="J51" s="245"/>
    </row>
    <row r="52" spans="1:10" ht="27.75" customHeight="1">
      <c r="A52" s="245"/>
      <c r="B52" s="245"/>
      <c r="C52" s="245"/>
      <c r="D52" s="245"/>
      <c r="E52" s="245"/>
      <c r="F52" s="245"/>
      <c r="G52" s="245"/>
      <c r="H52" s="245"/>
      <c r="I52" s="245"/>
      <c r="J52" s="245"/>
    </row>
    <row r="53" spans="1:10" ht="27.75" customHeight="1">
      <c r="A53" s="245"/>
      <c r="B53" s="245"/>
      <c r="C53" s="245"/>
      <c r="D53" s="245"/>
      <c r="E53" s="245"/>
      <c r="F53" s="245"/>
      <c r="G53" s="245"/>
      <c r="H53" s="245"/>
      <c r="I53" s="245"/>
      <c r="J53" s="245"/>
    </row>
    <row r="54" spans="1:10" ht="27.75" customHeight="1">
      <c r="A54" s="245"/>
      <c r="B54" s="245"/>
      <c r="C54" s="245"/>
      <c r="D54" s="245"/>
      <c r="E54" s="245"/>
      <c r="F54" s="245"/>
      <c r="G54" s="245"/>
      <c r="H54" s="245"/>
      <c r="I54" s="245"/>
      <c r="J54" s="245"/>
    </row>
    <row r="55" spans="1:10" ht="27.75" customHeight="1">
      <c r="A55" s="245"/>
      <c r="B55" s="245"/>
      <c r="C55" s="245"/>
      <c r="D55" s="245"/>
      <c r="E55" s="245"/>
      <c r="F55" s="245"/>
      <c r="G55" s="245"/>
      <c r="H55" s="245"/>
      <c r="I55" s="245"/>
      <c r="J55" s="245"/>
    </row>
    <row r="56" spans="1:10" ht="27.75" customHeight="1">
      <c r="A56" s="245"/>
      <c r="B56" s="245"/>
      <c r="C56" s="245"/>
      <c r="D56" s="245"/>
      <c r="E56" s="245"/>
      <c r="F56" s="245"/>
      <c r="G56" s="245"/>
      <c r="H56" s="245"/>
      <c r="I56" s="245"/>
      <c r="J56" s="245"/>
    </row>
    <row r="57" spans="1:10" ht="27.75" customHeight="1">
      <c r="A57" s="245"/>
      <c r="B57" s="245"/>
      <c r="C57" s="245"/>
      <c r="D57" s="245"/>
      <c r="E57" s="245"/>
      <c r="F57" s="245"/>
      <c r="G57" s="245"/>
      <c r="H57" s="245"/>
      <c r="I57" s="245"/>
      <c r="J57" s="245"/>
    </row>
    <row r="58" spans="1:10" ht="27.75" customHeight="1">
      <c r="A58" s="245"/>
      <c r="B58" s="245"/>
      <c r="C58" s="245"/>
      <c r="D58" s="245"/>
      <c r="E58" s="245"/>
      <c r="F58" s="245"/>
      <c r="G58" s="245"/>
      <c r="H58" s="245"/>
      <c r="I58" s="245"/>
      <c r="J58" s="245"/>
    </row>
    <row r="59" spans="1:10" ht="27.75" customHeight="1">
      <c r="A59" s="245"/>
      <c r="B59" s="245"/>
      <c r="C59" s="245"/>
      <c r="D59" s="245"/>
      <c r="E59" s="245"/>
      <c r="F59" s="245"/>
      <c r="G59" s="245"/>
      <c r="H59" s="245"/>
      <c r="I59" s="245"/>
      <c r="J59" s="245"/>
    </row>
    <row r="60" spans="1:10" ht="27.75" customHeight="1">
      <c r="A60" s="245"/>
      <c r="B60" s="245"/>
      <c r="C60" s="245"/>
      <c r="D60" s="245"/>
      <c r="E60" s="245"/>
      <c r="F60" s="245"/>
      <c r="G60" s="245"/>
      <c r="H60" s="245"/>
      <c r="I60" s="245"/>
      <c r="J60" s="245"/>
    </row>
    <row r="61" spans="1:10" ht="27.75" customHeight="1">
      <c r="A61" s="245"/>
      <c r="B61" s="245"/>
      <c r="C61" s="245"/>
      <c r="D61" s="245"/>
      <c r="E61" s="245"/>
      <c r="F61" s="245"/>
      <c r="G61" s="245"/>
      <c r="H61" s="245"/>
      <c r="I61" s="245"/>
      <c r="J61" s="245"/>
    </row>
    <row r="62" spans="1:10" ht="27.75" customHeight="1">
      <c r="A62" s="245"/>
      <c r="B62" s="245"/>
      <c r="C62" s="245"/>
      <c r="D62" s="245"/>
      <c r="E62" s="245"/>
      <c r="F62" s="245"/>
      <c r="G62" s="245"/>
      <c r="H62" s="245"/>
      <c r="I62" s="245"/>
      <c r="J62" s="245"/>
    </row>
    <row r="63" spans="1:10" ht="27.75" customHeight="1">
      <c r="A63" s="245"/>
      <c r="B63" s="245"/>
      <c r="C63" s="245"/>
      <c r="D63" s="245"/>
      <c r="E63" s="245"/>
      <c r="F63" s="245"/>
      <c r="G63" s="245"/>
      <c r="H63" s="245"/>
      <c r="I63" s="245"/>
      <c r="J63" s="245"/>
    </row>
    <row r="64" spans="1:10" ht="27.75" customHeight="1">
      <c r="A64" s="245"/>
      <c r="B64" s="245"/>
      <c r="C64" s="245"/>
      <c r="D64" s="245"/>
      <c r="E64" s="245"/>
      <c r="F64" s="245"/>
      <c r="G64" s="245"/>
      <c r="H64" s="245"/>
      <c r="I64" s="245"/>
      <c r="J64" s="245"/>
    </row>
    <row r="65" spans="1:10" ht="27.75" customHeight="1">
      <c r="A65" s="245"/>
      <c r="B65" s="245"/>
      <c r="C65" s="245"/>
      <c r="D65" s="245"/>
      <c r="E65" s="245"/>
      <c r="F65" s="245"/>
      <c r="G65" s="245"/>
      <c r="H65" s="245"/>
      <c r="I65" s="245"/>
      <c r="J65" s="245"/>
    </row>
    <row r="66" spans="1:10" ht="27.75" customHeight="1">
      <c r="A66" s="245"/>
      <c r="B66" s="245"/>
      <c r="C66" s="245"/>
      <c r="D66" s="245"/>
      <c r="E66" s="245"/>
      <c r="F66" s="245"/>
      <c r="G66" s="245"/>
      <c r="H66" s="245"/>
      <c r="I66" s="245"/>
      <c r="J66" s="245"/>
    </row>
    <row r="67" spans="1:10" ht="27.75" customHeight="1">
      <c r="A67" s="245"/>
      <c r="B67" s="245"/>
      <c r="C67" s="245"/>
      <c r="D67" s="245"/>
      <c r="E67" s="245"/>
      <c r="F67" s="245"/>
      <c r="G67" s="245"/>
      <c r="H67" s="245"/>
      <c r="I67" s="245"/>
      <c r="J67" s="245"/>
    </row>
    <row r="68" spans="1:10" ht="27.75" customHeight="1">
      <c r="A68" s="245"/>
      <c r="B68" s="245"/>
      <c r="C68" s="245"/>
      <c r="D68" s="245"/>
      <c r="E68" s="245"/>
      <c r="F68" s="245"/>
      <c r="G68" s="245"/>
      <c r="H68" s="245"/>
      <c r="I68" s="245"/>
      <c r="J68" s="245"/>
    </row>
    <row r="69" spans="1:10" ht="27.75" customHeight="1">
      <c r="A69" s="245"/>
      <c r="B69" s="245"/>
      <c r="C69" s="245"/>
      <c r="D69" s="245"/>
      <c r="E69" s="245"/>
      <c r="F69" s="245"/>
      <c r="G69" s="245"/>
      <c r="H69" s="245"/>
      <c r="I69" s="245"/>
      <c r="J69" s="245"/>
    </row>
    <row r="70" spans="1:10" ht="27.75" customHeight="1">
      <c r="A70" s="245"/>
      <c r="B70" s="245"/>
      <c r="C70" s="245"/>
      <c r="D70" s="245"/>
      <c r="E70" s="245"/>
      <c r="F70" s="245"/>
      <c r="G70" s="245"/>
      <c r="H70" s="245"/>
      <c r="I70" s="245"/>
      <c r="J70" s="245"/>
    </row>
    <row r="71" spans="1:10" ht="27.75" customHeight="1">
      <c r="A71" s="245"/>
      <c r="B71" s="245"/>
      <c r="C71" s="245"/>
      <c r="D71" s="245"/>
      <c r="E71" s="245"/>
      <c r="F71" s="245"/>
      <c r="G71" s="245"/>
      <c r="H71" s="245"/>
      <c r="I71" s="245"/>
      <c r="J71" s="245"/>
    </row>
    <row r="72" spans="1:10" ht="27.75" customHeight="1">
      <c r="A72" s="245"/>
      <c r="B72" s="245"/>
      <c r="C72" s="245"/>
      <c r="D72" s="245"/>
      <c r="E72" s="245"/>
      <c r="F72" s="245"/>
      <c r="G72" s="245"/>
      <c r="H72" s="245"/>
      <c r="I72" s="245"/>
      <c r="J72" s="245"/>
    </row>
    <row r="73" spans="1:10" ht="27.75" customHeight="1">
      <c r="A73" s="245"/>
      <c r="B73" s="245"/>
      <c r="C73" s="245"/>
      <c r="D73" s="245"/>
      <c r="E73" s="245"/>
      <c r="F73" s="245"/>
      <c r="G73" s="245"/>
      <c r="H73" s="245"/>
      <c r="I73" s="245"/>
      <c r="J73" s="245"/>
    </row>
    <row r="74" spans="1:10" ht="27.75" customHeight="1">
      <c r="A74" s="245"/>
      <c r="B74" s="245"/>
      <c r="C74" s="245"/>
      <c r="D74" s="245"/>
      <c r="E74" s="245"/>
      <c r="F74" s="245"/>
      <c r="G74" s="245"/>
      <c r="H74" s="245"/>
      <c r="I74" s="245"/>
      <c r="J74" s="245"/>
    </row>
    <row r="75" spans="1:10" ht="27.75" customHeight="1">
      <c r="A75" s="245"/>
      <c r="B75" s="245"/>
      <c r="C75" s="245"/>
      <c r="D75" s="245"/>
      <c r="E75" s="245"/>
      <c r="F75" s="245"/>
      <c r="G75" s="245"/>
      <c r="H75" s="245"/>
      <c r="I75" s="245"/>
      <c r="J75" s="245"/>
    </row>
    <row r="76" spans="1:10" ht="27.75" customHeight="1">
      <c r="A76" s="245"/>
      <c r="B76" s="245"/>
      <c r="C76" s="245"/>
      <c r="D76" s="245"/>
      <c r="E76" s="245"/>
      <c r="F76" s="245"/>
      <c r="G76" s="245"/>
      <c r="H76" s="245"/>
      <c r="I76" s="245"/>
      <c r="J76" s="245"/>
    </row>
    <row r="77" spans="1:10" ht="27.75" customHeight="1">
      <c r="A77" s="245"/>
      <c r="B77" s="245"/>
      <c r="C77" s="245"/>
      <c r="D77" s="245"/>
      <c r="E77" s="245"/>
      <c r="F77" s="245"/>
      <c r="G77" s="245"/>
      <c r="H77" s="245"/>
      <c r="I77" s="245"/>
      <c r="J77" s="245"/>
    </row>
    <row r="78" spans="1:10" ht="27.75" customHeight="1">
      <c r="A78" s="245"/>
      <c r="B78" s="245"/>
      <c r="C78" s="245"/>
      <c r="D78" s="245"/>
      <c r="E78" s="245"/>
      <c r="F78" s="245"/>
      <c r="G78" s="245"/>
      <c r="H78" s="245"/>
      <c r="I78" s="245"/>
      <c r="J78" s="245"/>
    </row>
    <row r="79" spans="1:10" ht="27.75" customHeight="1">
      <c r="A79" s="245"/>
      <c r="B79" s="245"/>
      <c r="C79" s="245"/>
      <c r="D79" s="245"/>
      <c r="E79" s="245"/>
      <c r="F79" s="245"/>
      <c r="G79" s="245"/>
      <c r="H79" s="245"/>
      <c r="I79" s="245"/>
      <c r="J79" s="245"/>
    </row>
    <row r="80" spans="1:10" ht="27.75" customHeight="1">
      <c r="A80" s="245"/>
      <c r="B80" s="245"/>
      <c r="C80" s="245"/>
      <c r="D80" s="245"/>
      <c r="E80" s="245"/>
      <c r="F80" s="245"/>
      <c r="G80" s="245"/>
      <c r="H80" s="245"/>
      <c r="I80" s="245"/>
      <c r="J80" s="245"/>
    </row>
    <row r="81" spans="1:10" ht="27.75" customHeight="1">
      <c r="A81" s="245"/>
      <c r="B81" s="245"/>
      <c r="C81" s="245"/>
      <c r="D81" s="245"/>
      <c r="E81" s="245"/>
      <c r="F81" s="245"/>
      <c r="G81" s="245"/>
      <c r="H81" s="245"/>
      <c r="I81" s="245"/>
      <c r="J81" s="245"/>
    </row>
    <row r="82" spans="1:10" ht="27.75" customHeight="1">
      <c r="A82" s="245"/>
      <c r="B82" s="245"/>
      <c r="C82" s="245"/>
      <c r="D82" s="245"/>
      <c r="E82" s="245"/>
      <c r="F82" s="245"/>
      <c r="G82" s="245"/>
      <c r="H82" s="245"/>
      <c r="I82" s="245"/>
      <c r="J82" s="245"/>
    </row>
    <row r="83" spans="1:10" ht="27.75" customHeight="1">
      <c r="A83" s="245"/>
      <c r="B83" s="245"/>
      <c r="C83" s="245"/>
      <c r="D83" s="245"/>
      <c r="E83" s="245"/>
      <c r="F83" s="245"/>
      <c r="G83" s="245"/>
      <c r="H83" s="245"/>
      <c r="I83" s="245"/>
      <c r="J83" s="245"/>
    </row>
    <row r="84" spans="1:10" ht="27.75" customHeight="1">
      <c r="A84" s="245"/>
      <c r="B84" s="245"/>
      <c r="C84" s="245"/>
      <c r="D84" s="245"/>
      <c r="E84" s="245"/>
      <c r="F84" s="245"/>
      <c r="G84" s="245"/>
      <c r="H84" s="245"/>
      <c r="I84" s="245"/>
      <c r="J84" s="245"/>
    </row>
    <row r="85" spans="1:10" ht="27.75" customHeight="1">
      <c r="A85" s="245"/>
      <c r="B85" s="245"/>
      <c r="C85" s="245"/>
      <c r="D85" s="245"/>
      <c r="E85" s="245"/>
      <c r="F85" s="245"/>
      <c r="G85" s="245"/>
      <c r="H85" s="245"/>
      <c r="I85" s="245"/>
      <c r="J85" s="245"/>
    </row>
    <row r="86" spans="1:10" ht="27.75" customHeight="1">
      <c r="A86" s="245"/>
      <c r="B86" s="245"/>
      <c r="C86" s="245"/>
      <c r="D86" s="245"/>
      <c r="E86" s="245"/>
      <c r="F86" s="245"/>
      <c r="G86" s="245"/>
      <c r="H86" s="245"/>
      <c r="I86" s="245"/>
      <c r="J86" s="245"/>
    </row>
    <row r="87" spans="1:10" ht="27.75" customHeight="1">
      <c r="A87" s="245"/>
      <c r="B87" s="245"/>
      <c r="C87" s="245"/>
      <c r="D87" s="245"/>
      <c r="E87" s="245"/>
      <c r="F87" s="245"/>
      <c r="G87" s="245"/>
      <c r="H87" s="245"/>
      <c r="I87" s="245"/>
      <c r="J87" s="245"/>
    </row>
    <row r="88" spans="1:10" ht="27.75" customHeight="1">
      <c r="A88" s="245"/>
      <c r="B88" s="245"/>
      <c r="C88" s="245"/>
      <c r="D88" s="245"/>
      <c r="E88" s="245"/>
      <c r="F88" s="245"/>
      <c r="G88" s="245"/>
      <c r="H88" s="245"/>
      <c r="I88" s="245"/>
      <c r="J88" s="245"/>
    </row>
    <row r="89" spans="1:10" ht="27.75" customHeight="1">
      <c r="A89" s="245"/>
      <c r="B89" s="245"/>
      <c r="C89" s="245"/>
      <c r="D89" s="245"/>
      <c r="E89" s="245"/>
      <c r="F89" s="245"/>
      <c r="G89" s="245"/>
      <c r="H89" s="245"/>
      <c r="I89" s="245"/>
      <c r="J89" s="245"/>
    </row>
    <row r="90" spans="1:10" ht="27.75" customHeight="1">
      <c r="A90" s="245"/>
      <c r="B90" s="245"/>
      <c r="C90" s="245"/>
      <c r="D90" s="245"/>
      <c r="E90" s="245"/>
      <c r="F90" s="245"/>
      <c r="G90" s="245"/>
      <c r="H90" s="245"/>
      <c r="I90" s="245"/>
      <c r="J90" s="245"/>
    </row>
    <row r="91" spans="1:10" ht="27.75" customHeight="1">
      <c r="A91" s="245"/>
      <c r="B91" s="245"/>
      <c r="C91" s="245"/>
      <c r="D91" s="245"/>
      <c r="E91" s="245"/>
      <c r="F91" s="245"/>
      <c r="G91" s="245"/>
      <c r="H91" s="245"/>
      <c r="I91" s="245"/>
      <c r="J91" s="245"/>
    </row>
    <row r="92" spans="1:10" ht="27.75" customHeight="1">
      <c r="A92" s="245"/>
      <c r="B92" s="245"/>
      <c r="C92" s="245"/>
      <c r="D92" s="245"/>
      <c r="E92" s="245"/>
      <c r="F92" s="245"/>
      <c r="G92" s="245"/>
      <c r="H92" s="245"/>
      <c r="I92" s="245"/>
      <c r="J92" s="245"/>
    </row>
    <row r="93" spans="1:10" ht="27.75" customHeight="1">
      <c r="A93" s="245"/>
      <c r="B93" s="245"/>
      <c r="C93" s="245"/>
      <c r="D93" s="245"/>
      <c r="E93" s="245"/>
      <c r="F93" s="245"/>
      <c r="G93" s="245"/>
      <c r="H93" s="245"/>
      <c r="I93" s="245"/>
      <c r="J93" s="245"/>
    </row>
    <row r="94" spans="1:10" ht="27.75" customHeight="1">
      <c r="A94" s="245"/>
      <c r="B94" s="245"/>
      <c r="C94" s="245"/>
      <c r="D94" s="245"/>
      <c r="E94" s="245"/>
      <c r="F94" s="245"/>
      <c r="G94" s="245"/>
      <c r="H94" s="245"/>
      <c r="I94" s="245"/>
      <c r="J94" s="245"/>
    </row>
    <row r="95" spans="1:10" ht="27.75" customHeight="1">
      <c r="A95" s="245"/>
      <c r="B95" s="245"/>
      <c r="C95" s="245"/>
      <c r="D95" s="245"/>
      <c r="E95" s="245"/>
      <c r="F95" s="245"/>
      <c r="G95" s="245"/>
      <c r="H95" s="245"/>
      <c r="I95" s="245"/>
      <c r="J95" s="245"/>
    </row>
    <row r="96" spans="1:10" ht="27.75" customHeight="1">
      <c r="A96" s="245"/>
      <c r="B96" s="245"/>
      <c r="C96" s="245"/>
      <c r="D96" s="245"/>
      <c r="E96" s="245"/>
      <c r="F96" s="245"/>
      <c r="G96" s="245"/>
      <c r="H96" s="245"/>
      <c r="I96" s="245"/>
      <c r="J96" s="245"/>
    </row>
    <row r="97" spans="1:10" ht="27.75" customHeight="1">
      <c r="A97" s="245"/>
      <c r="B97" s="245"/>
      <c r="C97" s="245"/>
      <c r="D97" s="245"/>
      <c r="E97" s="245"/>
      <c r="F97" s="245"/>
      <c r="G97" s="245"/>
      <c r="H97" s="245"/>
      <c r="I97" s="245"/>
      <c r="J97" s="245"/>
    </row>
    <row r="98" spans="1:10" ht="27.75" customHeight="1">
      <c r="A98" s="245"/>
      <c r="B98" s="245"/>
      <c r="C98" s="245"/>
      <c r="D98" s="245"/>
      <c r="E98" s="245"/>
      <c r="F98" s="245"/>
      <c r="G98" s="245"/>
      <c r="H98" s="245"/>
      <c r="I98" s="245"/>
      <c r="J98" s="245"/>
    </row>
    <row r="99" spans="1:10" ht="27.75" customHeight="1">
      <c r="A99" s="245"/>
      <c r="B99" s="245"/>
      <c r="C99" s="245"/>
      <c r="D99" s="245"/>
      <c r="E99" s="245"/>
      <c r="F99" s="245"/>
      <c r="G99" s="245"/>
      <c r="H99" s="245"/>
      <c r="I99" s="245"/>
      <c r="J99" s="245"/>
    </row>
    <row r="100" spans="1:10" ht="27.75" customHeight="1">
      <c r="A100" s="245"/>
      <c r="B100" s="245"/>
      <c r="C100" s="245"/>
      <c r="D100" s="245"/>
      <c r="E100" s="245"/>
      <c r="F100" s="245"/>
      <c r="G100" s="245"/>
      <c r="H100" s="245"/>
      <c r="I100" s="245"/>
      <c r="J100" s="245"/>
    </row>
    <row r="101" spans="1:10" ht="27.75" customHeight="1">
      <c r="A101" s="245"/>
      <c r="B101" s="245"/>
      <c r="C101" s="245"/>
      <c r="D101" s="245"/>
      <c r="E101" s="245"/>
      <c r="F101" s="245"/>
      <c r="G101" s="245"/>
      <c r="H101" s="245"/>
      <c r="I101" s="245"/>
      <c r="J101" s="245"/>
    </row>
    <row r="102" spans="1:10" ht="27.75" customHeight="1">
      <c r="A102" s="245"/>
      <c r="B102" s="245"/>
      <c r="C102" s="245"/>
      <c r="D102" s="245"/>
      <c r="E102" s="245"/>
      <c r="F102" s="245"/>
      <c r="G102" s="245"/>
      <c r="H102" s="245"/>
      <c r="I102" s="245"/>
      <c r="J102" s="245"/>
    </row>
    <row r="103" spans="1:10" ht="27.75" customHeight="1">
      <c r="A103" s="245"/>
      <c r="B103" s="245"/>
      <c r="C103" s="245"/>
      <c r="D103" s="245"/>
      <c r="E103" s="245"/>
      <c r="F103" s="245"/>
      <c r="G103" s="245"/>
      <c r="H103" s="245"/>
      <c r="I103" s="245"/>
      <c r="J103" s="245"/>
    </row>
    <row r="104" spans="1:10" ht="27.75" customHeight="1">
      <c r="A104" s="245"/>
      <c r="B104" s="245"/>
      <c r="C104" s="245"/>
      <c r="D104" s="245"/>
      <c r="E104" s="245"/>
      <c r="F104" s="245"/>
      <c r="G104" s="245"/>
      <c r="H104" s="245"/>
      <c r="I104" s="245"/>
      <c r="J104" s="245"/>
    </row>
    <row r="105" spans="1:10" ht="27.75" customHeight="1">
      <c r="A105" s="245"/>
      <c r="B105" s="245"/>
      <c r="C105" s="245"/>
      <c r="D105" s="245"/>
      <c r="E105" s="245"/>
      <c r="F105" s="245"/>
      <c r="G105" s="245"/>
      <c r="H105" s="245"/>
      <c r="I105" s="245"/>
      <c r="J105" s="245"/>
    </row>
    <row r="106" spans="1:10" ht="27.75" customHeight="1">
      <c r="A106" s="245"/>
      <c r="B106" s="245"/>
      <c r="C106" s="245"/>
      <c r="D106" s="245"/>
      <c r="E106" s="245"/>
      <c r="F106" s="245"/>
      <c r="G106" s="245"/>
      <c r="H106" s="245"/>
      <c r="I106" s="245"/>
      <c r="J106" s="245"/>
    </row>
    <row r="107" spans="1:10" ht="27.75" customHeight="1">
      <c r="A107" s="245"/>
      <c r="B107" s="245"/>
      <c r="C107" s="245"/>
      <c r="D107" s="245"/>
      <c r="E107" s="245"/>
      <c r="F107" s="245"/>
      <c r="G107" s="245"/>
      <c r="H107" s="245"/>
      <c r="I107" s="245"/>
      <c r="J107" s="245"/>
    </row>
    <row r="108" spans="1:10" ht="27.75" customHeight="1">
      <c r="A108" s="245"/>
      <c r="B108" s="245"/>
      <c r="C108" s="245"/>
      <c r="D108" s="245"/>
      <c r="E108" s="245"/>
      <c r="F108" s="245"/>
      <c r="G108" s="245"/>
      <c r="H108" s="245"/>
      <c r="I108" s="245"/>
      <c r="J108" s="245"/>
    </row>
    <row r="109" spans="1:10" ht="27.75" customHeight="1">
      <c r="A109" s="245"/>
      <c r="B109" s="245"/>
      <c r="C109" s="245"/>
      <c r="D109" s="245"/>
      <c r="E109" s="245"/>
      <c r="F109" s="245"/>
      <c r="G109" s="245"/>
      <c r="H109" s="245"/>
      <c r="I109" s="245"/>
      <c r="J109" s="245"/>
    </row>
    <row r="110" spans="1:10" ht="27.75" customHeight="1">
      <c r="A110" s="245"/>
      <c r="B110" s="245"/>
      <c r="C110" s="245"/>
      <c r="D110" s="245"/>
      <c r="E110" s="245"/>
      <c r="F110" s="245"/>
      <c r="G110" s="245"/>
      <c r="H110" s="245"/>
      <c r="I110" s="245"/>
      <c r="J110" s="245"/>
    </row>
    <row r="111" spans="1:10" ht="27.75" customHeight="1">
      <c r="A111" s="245"/>
      <c r="B111" s="245"/>
      <c r="C111" s="245"/>
      <c r="D111" s="245"/>
      <c r="E111" s="245"/>
      <c r="F111" s="245"/>
      <c r="G111" s="245"/>
      <c r="H111" s="245"/>
      <c r="I111" s="245"/>
      <c r="J111" s="245"/>
    </row>
    <row r="112" spans="1:10" ht="27.75" customHeight="1">
      <c r="A112" s="245"/>
      <c r="B112" s="245"/>
      <c r="C112" s="245"/>
      <c r="D112" s="245"/>
      <c r="E112" s="245"/>
      <c r="F112" s="245"/>
      <c r="G112" s="245"/>
      <c r="H112" s="245"/>
      <c r="I112" s="245"/>
      <c r="J112" s="245"/>
    </row>
    <row r="113" spans="1:10" ht="27.75" customHeight="1">
      <c r="A113" s="245"/>
      <c r="B113" s="245"/>
      <c r="C113" s="245"/>
      <c r="D113" s="245"/>
      <c r="E113" s="245"/>
      <c r="F113" s="245"/>
      <c r="G113" s="245"/>
      <c r="H113" s="245"/>
      <c r="I113" s="245"/>
      <c r="J113" s="245"/>
    </row>
    <row r="114" spans="1:10" ht="27.75" customHeight="1">
      <c r="A114" s="245"/>
      <c r="B114" s="245"/>
      <c r="C114" s="245"/>
      <c r="D114" s="245"/>
      <c r="E114" s="245"/>
      <c r="F114" s="245"/>
      <c r="G114" s="245"/>
      <c r="H114" s="245"/>
      <c r="I114" s="245"/>
      <c r="J114" s="245"/>
    </row>
    <row r="115" spans="1:10" ht="27.75" customHeight="1">
      <c r="A115" s="245"/>
      <c r="B115" s="245"/>
      <c r="C115" s="245"/>
      <c r="D115" s="245"/>
      <c r="E115" s="245"/>
      <c r="F115" s="245"/>
      <c r="G115" s="245"/>
      <c r="H115" s="245"/>
      <c r="I115" s="245"/>
      <c r="J115" s="245"/>
    </row>
    <row r="116" spans="1:10" ht="27.75" customHeight="1">
      <c r="A116" s="245"/>
      <c r="B116" s="245"/>
      <c r="C116" s="245"/>
      <c r="D116" s="245"/>
      <c r="E116" s="245"/>
      <c r="F116" s="245"/>
      <c r="G116" s="245"/>
      <c r="H116" s="245"/>
      <c r="I116" s="245"/>
      <c r="J116" s="245"/>
    </row>
    <row r="117" spans="1:10" ht="27.75" customHeight="1">
      <c r="A117" s="245"/>
      <c r="B117" s="245"/>
      <c r="C117" s="245"/>
      <c r="D117" s="245"/>
      <c r="E117" s="245"/>
      <c r="F117" s="245"/>
      <c r="G117" s="245"/>
      <c r="H117" s="245"/>
      <c r="I117" s="245"/>
      <c r="J117" s="245"/>
    </row>
    <row r="118" spans="1:10" ht="27.75" customHeight="1">
      <c r="A118" s="245"/>
      <c r="B118" s="245"/>
      <c r="C118" s="245"/>
      <c r="D118" s="245"/>
      <c r="E118" s="245"/>
      <c r="F118" s="245"/>
      <c r="G118" s="245"/>
      <c r="H118" s="245"/>
      <c r="I118" s="245"/>
      <c r="J118" s="245"/>
    </row>
    <row r="119" spans="1:10" ht="27.75" customHeight="1">
      <c r="A119" s="245"/>
      <c r="B119" s="245"/>
      <c r="C119" s="245"/>
      <c r="D119" s="245"/>
      <c r="E119" s="245"/>
      <c r="F119" s="245"/>
      <c r="G119" s="245"/>
      <c r="H119" s="245"/>
      <c r="I119" s="245"/>
      <c r="J119" s="245"/>
    </row>
    <row r="120" spans="1:10" ht="27.75" customHeight="1">
      <c r="A120" s="245"/>
      <c r="B120" s="245"/>
      <c r="C120" s="245"/>
      <c r="D120" s="245"/>
      <c r="E120" s="245"/>
      <c r="F120" s="245"/>
      <c r="G120" s="245"/>
      <c r="H120" s="245"/>
      <c r="I120" s="245"/>
      <c r="J120" s="245"/>
    </row>
    <row r="121" spans="1:10" ht="27.75" customHeight="1">
      <c r="A121" s="245"/>
      <c r="B121" s="245"/>
      <c r="C121" s="245"/>
      <c r="D121" s="245"/>
      <c r="E121" s="245"/>
      <c r="F121" s="245"/>
      <c r="G121" s="245"/>
      <c r="H121" s="245"/>
      <c r="I121" s="245"/>
      <c r="J121" s="245"/>
    </row>
    <row r="122" spans="1:10" ht="27.75" customHeight="1">
      <c r="A122" s="245"/>
      <c r="B122" s="245"/>
      <c r="C122" s="245"/>
      <c r="D122" s="245"/>
      <c r="E122" s="245"/>
      <c r="F122" s="245"/>
      <c r="G122" s="245"/>
      <c r="H122" s="245"/>
      <c r="I122" s="245"/>
      <c r="J122" s="245"/>
    </row>
    <row r="123" spans="1:10" ht="27.75" customHeight="1">
      <c r="A123" s="245"/>
      <c r="B123" s="245"/>
      <c r="C123" s="245"/>
      <c r="D123" s="245"/>
      <c r="E123" s="245"/>
      <c r="F123" s="245"/>
      <c r="G123" s="245"/>
      <c r="H123" s="245"/>
      <c r="I123" s="245"/>
      <c r="J123" s="245"/>
    </row>
    <row r="124" spans="1:10" ht="27.75" customHeight="1">
      <c r="A124" s="245"/>
      <c r="B124" s="245"/>
      <c r="C124" s="245"/>
      <c r="D124" s="245"/>
      <c r="E124" s="245"/>
      <c r="F124" s="245"/>
      <c r="G124" s="245"/>
      <c r="H124" s="245"/>
      <c r="I124" s="245"/>
      <c r="J124" s="245"/>
    </row>
    <row r="125" spans="1:10" ht="27.75" customHeight="1">
      <c r="A125" s="245"/>
      <c r="B125" s="245"/>
      <c r="C125" s="245"/>
      <c r="D125" s="245"/>
      <c r="E125" s="245"/>
      <c r="F125" s="245"/>
      <c r="G125" s="245"/>
      <c r="H125" s="245"/>
      <c r="I125" s="245"/>
      <c r="J125" s="245"/>
    </row>
    <row r="126" spans="1:10" ht="27.75" customHeight="1">
      <c r="A126" s="245"/>
      <c r="B126" s="245"/>
      <c r="C126" s="245"/>
      <c r="D126" s="245"/>
      <c r="E126" s="245"/>
      <c r="F126" s="245"/>
      <c r="G126" s="245"/>
      <c r="H126" s="245"/>
      <c r="I126" s="245"/>
      <c r="J126" s="245"/>
    </row>
    <row r="127" spans="1:10" ht="27.75" customHeight="1">
      <c r="A127" s="245"/>
      <c r="B127" s="245"/>
      <c r="C127" s="245"/>
      <c r="D127" s="245"/>
      <c r="E127" s="245"/>
      <c r="F127" s="245"/>
      <c r="G127" s="245"/>
      <c r="H127" s="245"/>
      <c r="I127" s="245"/>
      <c r="J127" s="245"/>
    </row>
    <row r="128" spans="1:10" ht="27.75" customHeight="1">
      <c r="A128" s="245"/>
      <c r="B128" s="245"/>
      <c r="C128" s="245"/>
      <c r="D128" s="245"/>
      <c r="E128" s="245"/>
      <c r="F128" s="245"/>
      <c r="G128" s="245"/>
      <c r="H128" s="245"/>
      <c r="I128" s="245"/>
      <c r="J128" s="245"/>
    </row>
    <row r="129" spans="1:10" ht="27.75" customHeight="1">
      <c r="A129" s="245"/>
      <c r="B129" s="245"/>
      <c r="C129" s="245"/>
      <c r="D129" s="245"/>
      <c r="E129" s="245"/>
      <c r="F129" s="245"/>
      <c r="G129" s="245"/>
      <c r="H129" s="245"/>
      <c r="I129" s="245"/>
      <c r="J129" s="245"/>
    </row>
    <row r="130" spans="1:10" ht="27.75" customHeight="1">
      <c r="A130" s="245"/>
      <c r="B130" s="245"/>
      <c r="C130" s="245"/>
      <c r="D130" s="245"/>
      <c r="E130" s="245"/>
      <c r="F130" s="245"/>
      <c r="G130" s="245"/>
      <c r="H130" s="245"/>
      <c r="I130" s="245"/>
      <c r="J130" s="245"/>
    </row>
    <row r="131" spans="1:10" ht="27.75" customHeight="1">
      <c r="A131" s="245"/>
      <c r="B131" s="245"/>
      <c r="C131" s="245"/>
      <c r="D131" s="245"/>
      <c r="E131" s="245"/>
      <c r="F131" s="245"/>
      <c r="G131" s="245"/>
      <c r="H131" s="245"/>
      <c r="I131" s="245"/>
      <c r="J131" s="245"/>
    </row>
    <row r="132" spans="1:10" ht="27.75" customHeight="1">
      <c r="A132" s="245"/>
      <c r="B132" s="245"/>
      <c r="C132" s="245"/>
      <c r="D132" s="245"/>
      <c r="E132" s="245"/>
      <c r="F132" s="245"/>
      <c r="G132" s="245"/>
      <c r="H132" s="245"/>
      <c r="I132" s="245"/>
      <c r="J132" s="245"/>
    </row>
    <row r="133" spans="1:10" ht="27.75" customHeight="1">
      <c r="A133" s="245"/>
      <c r="B133" s="245"/>
      <c r="C133" s="245"/>
      <c r="D133" s="245"/>
      <c r="E133" s="245"/>
      <c r="F133" s="245"/>
      <c r="G133" s="245"/>
      <c r="H133" s="245"/>
      <c r="I133" s="245"/>
      <c r="J133" s="245"/>
    </row>
    <row r="134" spans="1:10" ht="27.75" customHeight="1">
      <c r="A134" s="245"/>
      <c r="B134" s="245"/>
      <c r="C134" s="245"/>
      <c r="D134" s="245"/>
      <c r="E134" s="245"/>
      <c r="F134" s="245"/>
      <c r="G134" s="245"/>
      <c r="H134" s="245"/>
      <c r="I134" s="245"/>
      <c r="J134" s="245"/>
    </row>
    <row r="135" spans="1:10" ht="27.75" customHeight="1">
      <c r="A135" s="245"/>
      <c r="B135" s="245"/>
      <c r="C135" s="245"/>
      <c r="D135" s="245"/>
      <c r="E135" s="245"/>
      <c r="F135" s="245"/>
      <c r="G135" s="245"/>
      <c r="H135" s="245"/>
      <c r="I135" s="245"/>
      <c r="J135" s="245"/>
    </row>
    <row r="136" spans="1:10" ht="27.75" customHeight="1">
      <c r="A136" s="245"/>
      <c r="B136" s="245"/>
      <c r="C136" s="245"/>
      <c r="D136" s="245"/>
      <c r="E136" s="245"/>
      <c r="F136" s="245"/>
      <c r="G136" s="245"/>
      <c r="H136" s="245"/>
      <c r="I136" s="245"/>
      <c r="J136" s="245"/>
    </row>
    <row r="137" spans="1:10" ht="27.75" customHeight="1">
      <c r="A137" s="245"/>
      <c r="B137" s="245"/>
      <c r="C137" s="245"/>
      <c r="D137" s="245"/>
      <c r="E137" s="245"/>
      <c r="F137" s="245"/>
      <c r="G137" s="245"/>
      <c r="H137" s="245"/>
      <c r="I137" s="245"/>
      <c r="J137" s="245"/>
    </row>
    <row r="138" spans="1:10" ht="27.75" customHeight="1">
      <c r="A138" s="245"/>
      <c r="B138" s="245"/>
      <c r="C138" s="245"/>
      <c r="D138" s="245"/>
      <c r="E138" s="245"/>
      <c r="F138" s="245"/>
      <c r="G138" s="245"/>
      <c r="H138" s="245"/>
      <c r="I138" s="245"/>
      <c r="J138" s="245"/>
    </row>
    <row r="139" spans="1:10" ht="27.75" customHeight="1">
      <c r="A139" s="245"/>
      <c r="B139" s="245"/>
      <c r="C139" s="245"/>
      <c r="D139" s="245"/>
      <c r="E139" s="245"/>
      <c r="F139" s="245"/>
      <c r="G139" s="245"/>
      <c r="H139" s="245"/>
      <c r="I139" s="245"/>
      <c r="J139" s="245"/>
    </row>
    <row r="140" spans="1:10" ht="27.75" customHeight="1">
      <c r="A140" s="245"/>
      <c r="B140" s="245"/>
      <c r="C140" s="245"/>
      <c r="D140" s="245"/>
      <c r="E140" s="245"/>
      <c r="F140" s="245"/>
      <c r="G140" s="245"/>
      <c r="H140" s="245"/>
      <c r="I140" s="245"/>
      <c r="J140" s="245"/>
    </row>
    <row r="141" spans="1:10" ht="27.75" customHeight="1">
      <c r="A141" s="245"/>
      <c r="B141" s="245"/>
      <c r="C141" s="245"/>
      <c r="D141" s="245"/>
      <c r="E141" s="245"/>
      <c r="F141" s="245"/>
      <c r="G141" s="245"/>
      <c r="H141" s="245"/>
      <c r="I141" s="245"/>
      <c r="J141" s="245"/>
    </row>
    <row r="142" spans="1:10" ht="27.75" customHeight="1">
      <c r="A142" s="245"/>
      <c r="B142" s="245"/>
      <c r="C142" s="245"/>
      <c r="D142" s="245"/>
      <c r="E142" s="245"/>
      <c r="F142" s="245"/>
      <c r="G142" s="245"/>
      <c r="H142" s="245"/>
      <c r="I142" s="245"/>
      <c r="J142" s="245"/>
    </row>
    <row r="143" spans="1:10" ht="27.75" customHeight="1">
      <c r="A143" s="245"/>
      <c r="B143" s="245"/>
      <c r="C143" s="245"/>
      <c r="D143" s="245"/>
      <c r="E143" s="245"/>
      <c r="F143" s="245"/>
      <c r="G143" s="245"/>
      <c r="H143" s="245"/>
      <c r="I143" s="245"/>
      <c r="J143" s="245"/>
    </row>
    <row r="144" spans="1:10" ht="27.75" customHeight="1">
      <c r="A144" s="245"/>
      <c r="B144" s="245"/>
      <c r="C144" s="245"/>
      <c r="D144" s="245"/>
      <c r="E144" s="245"/>
      <c r="F144" s="245"/>
      <c r="G144" s="245"/>
      <c r="H144" s="245"/>
      <c r="I144" s="245"/>
      <c r="J144" s="245"/>
    </row>
    <row r="145" spans="1:10" ht="27.75" customHeight="1">
      <c r="A145" s="245"/>
      <c r="B145" s="245"/>
      <c r="C145" s="245"/>
      <c r="D145" s="245"/>
      <c r="E145" s="245"/>
      <c r="F145" s="245"/>
      <c r="G145" s="245"/>
      <c r="H145" s="245"/>
      <c r="I145" s="245"/>
      <c r="J145" s="245"/>
    </row>
    <row r="146" spans="1:10" ht="27.75" customHeight="1">
      <c r="A146" s="245"/>
      <c r="B146" s="245"/>
      <c r="C146" s="245"/>
      <c r="D146" s="245"/>
      <c r="E146" s="245"/>
      <c r="F146" s="245"/>
      <c r="G146" s="245"/>
      <c r="H146" s="245"/>
      <c r="I146" s="245"/>
      <c r="J146" s="245"/>
    </row>
    <row r="147" spans="1:10" ht="27.75" customHeight="1">
      <c r="A147" s="245"/>
      <c r="B147" s="245"/>
      <c r="C147" s="245"/>
      <c r="D147" s="245"/>
      <c r="E147" s="245"/>
      <c r="F147" s="245"/>
      <c r="G147" s="245"/>
      <c r="H147" s="245"/>
      <c r="I147" s="245"/>
      <c r="J147" s="245"/>
    </row>
    <row r="148" spans="1:10" ht="27.75" customHeight="1">
      <c r="A148" s="245"/>
      <c r="B148" s="245"/>
      <c r="C148" s="245"/>
      <c r="D148" s="245"/>
      <c r="E148" s="245"/>
      <c r="F148" s="245"/>
      <c r="G148" s="245"/>
      <c r="H148" s="245"/>
      <c r="I148" s="245"/>
      <c r="J148" s="245"/>
    </row>
    <row r="149" spans="1:10" ht="27.75" customHeight="1">
      <c r="A149" s="245"/>
      <c r="B149" s="245"/>
      <c r="C149" s="245"/>
      <c r="D149" s="245"/>
      <c r="E149" s="245"/>
      <c r="F149" s="245"/>
      <c r="G149" s="245"/>
      <c r="H149" s="245"/>
      <c r="I149" s="245"/>
      <c r="J149" s="245"/>
    </row>
    <row r="150" spans="1:10" ht="27.75" customHeight="1">
      <c r="A150" s="245"/>
      <c r="B150" s="245"/>
      <c r="C150" s="245"/>
      <c r="D150" s="245"/>
      <c r="E150" s="245"/>
      <c r="F150" s="245"/>
      <c r="G150" s="245"/>
      <c r="H150" s="245"/>
      <c r="I150" s="245"/>
      <c r="J150" s="245"/>
    </row>
    <row r="151" spans="1:10" ht="27.75" customHeight="1">
      <c r="A151" s="245"/>
      <c r="B151" s="245"/>
      <c r="C151" s="245"/>
      <c r="D151" s="245"/>
      <c r="E151" s="245"/>
      <c r="F151" s="245"/>
      <c r="G151" s="245"/>
      <c r="H151" s="245"/>
      <c r="I151" s="245"/>
      <c r="J151" s="245"/>
    </row>
    <row r="152" spans="1:10" ht="27.75" customHeight="1">
      <c r="A152" s="245"/>
      <c r="B152" s="245"/>
      <c r="C152" s="245"/>
      <c r="D152" s="245"/>
      <c r="E152" s="245"/>
      <c r="F152" s="245"/>
      <c r="G152" s="245"/>
      <c r="H152" s="245"/>
      <c r="I152" s="245"/>
      <c r="J152" s="245"/>
    </row>
    <row r="153" spans="1:10" ht="27.75" customHeight="1">
      <c r="A153" s="245"/>
      <c r="B153" s="245"/>
      <c r="C153" s="245"/>
      <c r="D153" s="245"/>
      <c r="E153" s="245"/>
      <c r="F153" s="245"/>
      <c r="G153" s="245"/>
      <c r="H153" s="245"/>
      <c r="I153" s="245"/>
      <c r="J153" s="245"/>
    </row>
    <row r="154" spans="1:10" ht="27.75" customHeight="1">
      <c r="A154" s="245"/>
      <c r="B154" s="245"/>
      <c r="C154" s="245"/>
      <c r="D154" s="245"/>
      <c r="E154" s="245"/>
      <c r="F154" s="245"/>
      <c r="G154" s="245"/>
      <c r="H154" s="245"/>
      <c r="I154" s="245"/>
      <c r="J154" s="245"/>
    </row>
    <row r="155" spans="1:10" ht="27.75" customHeight="1">
      <c r="A155" s="245"/>
      <c r="B155" s="245"/>
      <c r="C155" s="245"/>
      <c r="D155" s="245"/>
      <c r="E155" s="245"/>
      <c r="F155" s="245"/>
      <c r="G155" s="245"/>
      <c r="H155" s="245"/>
      <c r="I155" s="245"/>
      <c r="J155" s="245"/>
    </row>
    <row r="156" spans="1:10" ht="27.75" customHeight="1">
      <c r="A156" s="245"/>
      <c r="B156" s="245"/>
      <c r="C156" s="245"/>
      <c r="D156" s="245"/>
      <c r="E156" s="245"/>
      <c r="F156" s="245"/>
      <c r="G156" s="245"/>
      <c r="H156" s="245"/>
      <c r="I156" s="245"/>
      <c r="J156" s="245"/>
    </row>
    <row r="157" spans="1:10" ht="27.75" customHeight="1">
      <c r="A157" s="245"/>
      <c r="B157" s="245"/>
      <c r="C157" s="245"/>
      <c r="D157" s="245"/>
      <c r="E157" s="245"/>
      <c r="F157" s="245"/>
      <c r="G157" s="245"/>
      <c r="H157" s="245"/>
      <c r="I157" s="245"/>
      <c r="J157" s="245"/>
    </row>
    <row r="158" spans="1:10" ht="27.75" customHeight="1">
      <c r="A158" s="245"/>
      <c r="B158" s="245"/>
      <c r="C158" s="245"/>
      <c r="D158" s="245"/>
      <c r="E158" s="245"/>
      <c r="F158" s="245"/>
      <c r="G158" s="245"/>
      <c r="H158" s="245"/>
      <c r="I158" s="245"/>
      <c r="J158" s="245"/>
    </row>
    <row r="159" spans="1:10" ht="27.75" customHeight="1">
      <c r="A159" s="245"/>
      <c r="B159" s="245"/>
      <c r="C159" s="245"/>
      <c r="D159" s="245"/>
      <c r="E159" s="245"/>
      <c r="F159" s="245"/>
      <c r="G159" s="245"/>
      <c r="H159" s="245"/>
      <c r="I159" s="245"/>
      <c r="J159" s="245"/>
    </row>
    <row r="160" spans="1:10" ht="27.75" customHeight="1">
      <c r="A160" s="245"/>
      <c r="B160" s="245"/>
      <c r="C160" s="245"/>
      <c r="D160" s="245"/>
      <c r="E160" s="245"/>
      <c r="F160" s="245"/>
      <c r="G160" s="245"/>
      <c r="H160" s="245"/>
      <c r="I160" s="245"/>
      <c r="J160" s="245"/>
    </row>
    <row r="161" spans="1:10" ht="27.75" customHeight="1">
      <c r="A161" s="245"/>
      <c r="B161" s="245"/>
      <c r="C161" s="245"/>
      <c r="D161" s="245"/>
      <c r="E161" s="245"/>
      <c r="F161" s="245"/>
      <c r="G161" s="245"/>
      <c r="H161" s="245"/>
      <c r="I161" s="245"/>
      <c r="J161" s="245"/>
    </row>
    <row r="162" spans="1:10" ht="27.75" customHeight="1">
      <c r="A162" s="245"/>
      <c r="B162" s="245"/>
      <c r="C162" s="245"/>
      <c r="D162" s="245"/>
      <c r="E162" s="245"/>
      <c r="F162" s="245"/>
      <c r="G162" s="245"/>
      <c r="H162" s="245"/>
      <c r="I162" s="245"/>
      <c r="J162" s="245"/>
    </row>
    <row r="163" spans="1:10" ht="27.75" customHeight="1">
      <c r="A163" s="245"/>
      <c r="B163" s="245"/>
      <c r="C163" s="245"/>
      <c r="D163" s="245"/>
      <c r="E163" s="245"/>
      <c r="F163" s="245"/>
      <c r="G163" s="245"/>
      <c r="H163" s="245"/>
      <c r="I163" s="245"/>
      <c r="J163" s="245"/>
    </row>
    <row r="164" spans="1:10" ht="27.75" customHeight="1">
      <c r="A164" s="245"/>
      <c r="B164" s="245"/>
      <c r="C164" s="245"/>
      <c r="D164" s="245"/>
      <c r="E164" s="245"/>
      <c r="F164" s="245"/>
      <c r="G164" s="245"/>
      <c r="H164" s="245"/>
      <c r="I164" s="245"/>
      <c r="J164" s="245"/>
    </row>
    <row r="165" spans="1:10" ht="27.75" customHeight="1">
      <c r="A165" s="245"/>
      <c r="B165" s="245"/>
      <c r="C165" s="245"/>
      <c r="D165" s="245"/>
      <c r="E165" s="245"/>
      <c r="F165" s="245"/>
      <c r="G165" s="245"/>
      <c r="H165" s="245"/>
      <c r="I165" s="245"/>
      <c r="J165" s="245"/>
    </row>
    <row r="166" spans="1:10" ht="27.75" customHeight="1">
      <c r="A166" s="245"/>
      <c r="B166" s="245"/>
      <c r="C166" s="245"/>
      <c r="D166" s="245"/>
      <c r="E166" s="245"/>
      <c r="F166" s="245"/>
      <c r="G166" s="245"/>
      <c r="H166" s="245"/>
      <c r="I166" s="245"/>
      <c r="J166" s="245"/>
    </row>
    <row r="167" spans="1:10" ht="27.75" customHeight="1">
      <c r="A167" s="245"/>
      <c r="B167" s="245"/>
      <c r="C167" s="245"/>
      <c r="D167" s="245"/>
      <c r="E167" s="245"/>
      <c r="F167" s="245"/>
      <c r="G167" s="245"/>
      <c r="H167" s="245"/>
      <c r="I167" s="245"/>
      <c r="J167" s="245"/>
    </row>
    <row r="168" spans="1:10" ht="27.75" customHeight="1">
      <c r="A168" s="245"/>
      <c r="B168" s="245"/>
      <c r="C168" s="245"/>
      <c r="D168" s="245"/>
      <c r="E168" s="245"/>
      <c r="F168" s="245"/>
      <c r="G168" s="245"/>
      <c r="H168" s="245"/>
      <c r="I168" s="245"/>
      <c r="J168" s="245"/>
    </row>
    <row r="169" spans="1:10" ht="27.75" customHeight="1">
      <c r="A169" s="245"/>
      <c r="B169" s="245"/>
      <c r="C169" s="245"/>
      <c r="D169" s="245"/>
      <c r="E169" s="245"/>
      <c r="F169" s="245"/>
      <c r="G169" s="245"/>
      <c r="H169" s="245"/>
      <c r="I169" s="245"/>
      <c r="J169" s="245"/>
    </row>
    <row r="170" spans="1:10" ht="27.75" customHeight="1">
      <c r="A170" s="245"/>
      <c r="B170" s="245"/>
      <c r="C170" s="245"/>
      <c r="D170" s="245"/>
      <c r="E170" s="245"/>
      <c r="F170" s="245"/>
      <c r="G170" s="245"/>
      <c r="H170" s="245"/>
      <c r="I170" s="245"/>
      <c r="J170" s="245"/>
    </row>
    <row r="171" spans="1:10" ht="27.75" customHeight="1">
      <c r="A171" s="245"/>
      <c r="B171" s="245"/>
      <c r="C171" s="245"/>
      <c r="D171" s="245"/>
      <c r="E171" s="245"/>
      <c r="F171" s="245"/>
      <c r="G171" s="245"/>
      <c r="H171" s="245"/>
      <c r="I171" s="245"/>
      <c r="J171" s="245"/>
    </row>
    <row r="172" spans="1:10" ht="27.75" customHeight="1">
      <c r="A172" s="245"/>
      <c r="B172" s="245"/>
      <c r="C172" s="245"/>
      <c r="D172" s="245"/>
      <c r="E172" s="245"/>
      <c r="F172" s="245"/>
      <c r="G172" s="245"/>
      <c r="H172" s="245"/>
      <c r="I172" s="245"/>
      <c r="J172" s="245"/>
    </row>
    <row r="173" spans="1:10" ht="27.75" customHeight="1">
      <c r="A173" s="245"/>
      <c r="B173" s="245"/>
      <c r="C173" s="245"/>
      <c r="D173" s="245"/>
      <c r="E173" s="245"/>
      <c r="F173" s="245"/>
      <c r="G173" s="245"/>
      <c r="H173" s="245"/>
      <c r="I173" s="245"/>
      <c r="J173" s="245"/>
    </row>
    <row r="174" spans="1:10" ht="27.75" customHeight="1">
      <c r="A174" s="245"/>
      <c r="B174" s="245"/>
      <c r="C174" s="245"/>
      <c r="D174" s="245"/>
      <c r="E174" s="245"/>
      <c r="F174" s="245"/>
      <c r="G174" s="245"/>
      <c r="H174" s="245"/>
      <c r="I174" s="245"/>
      <c r="J174" s="245"/>
    </row>
    <row r="175" spans="1:10" ht="27.75" customHeight="1">
      <c r="A175" s="245"/>
      <c r="B175" s="245"/>
      <c r="C175" s="245"/>
      <c r="D175" s="245"/>
      <c r="E175" s="245"/>
      <c r="F175" s="245"/>
      <c r="G175" s="245"/>
      <c r="H175" s="245"/>
      <c r="I175" s="245"/>
      <c r="J175" s="245"/>
    </row>
    <row r="176" spans="1:10" ht="27.75" customHeight="1">
      <c r="A176" s="245"/>
      <c r="B176" s="245"/>
      <c r="C176" s="245"/>
      <c r="D176" s="245"/>
      <c r="E176" s="245"/>
      <c r="F176" s="245"/>
      <c r="G176" s="245"/>
      <c r="H176" s="245"/>
      <c r="I176" s="245"/>
      <c r="J176" s="245"/>
    </row>
    <row r="177" spans="1:10" ht="27.75" customHeight="1">
      <c r="A177" s="245"/>
      <c r="B177" s="245"/>
      <c r="C177" s="245"/>
      <c r="D177" s="245"/>
      <c r="E177" s="245"/>
      <c r="F177" s="245"/>
      <c r="G177" s="245"/>
      <c r="H177" s="245"/>
      <c r="I177" s="245"/>
      <c r="J177" s="245"/>
    </row>
    <row r="178" spans="1:10" ht="27.75" customHeight="1">
      <c r="A178" s="245"/>
      <c r="B178" s="245"/>
      <c r="C178" s="245"/>
      <c r="D178" s="245"/>
      <c r="E178" s="245"/>
      <c r="F178" s="245"/>
      <c r="G178" s="245"/>
      <c r="H178" s="245"/>
      <c r="I178" s="245"/>
      <c r="J178" s="245"/>
    </row>
    <row r="179" spans="1:10" ht="27.75" customHeight="1">
      <c r="A179" s="245"/>
      <c r="B179" s="245"/>
      <c r="C179" s="245"/>
      <c r="D179" s="245"/>
      <c r="E179" s="245"/>
      <c r="F179" s="245"/>
      <c r="G179" s="245"/>
      <c r="H179" s="245"/>
      <c r="I179" s="245"/>
      <c r="J179" s="245"/>
    </row>
    <row r="180" spans="1:10" ht="27.75" customHeight="1">
      <c r="A180" s="245"/>
      <c r="B180" s="245"/>
      <c r="C180" s="245"/>
      <c r="D180" s="245"/>
      <c r="E180" s="245"/>
      <c r="F180" s="245"/>
      <c r="G180" s="245"/>
      <c r="H180" s="245"/>
      <c r="I180" s="245"/>
      <c r="J180" s="245"/>
    </row>
    <row r="181" spans="1:10" ht="27.75" customHeight="1">
      <c r="A181" s="245"/>
      <c r="B181" s="245"/>
      <c r="C181" s="245"/>
      <c r="D181" s="245"/>
      <c r="E181" s="245"/>
      <c r="F181" s="245"/>
      <c r="G181" s="245"/>
      <c r="H181" s="245"/>
      <c r="I181" s="245"/>
      <c r="J181" s="245"/>
    </row>
    <row r="182" spans="1:10" ht="27.75" customHeight="1">
      <c r="A182" s="245"/>
      <c r="B182" s="245"/>
      <c r="C182" s="245"/>
      <c r="D182" s="245"/>
      <c r="E182" s="245"/>
      <c r="F182" s="245"/>
      <c r="G182" s="245"/>
      <c r="H182" s="245"/>
      <c r="I182" s="245"/>
      <c r="J182" s="245"/>
    </row>
    <row r="183" spans="1:10" ht="27.75" customHeight="1">
      <c r="A183" s="245"/>
      <c r="B183" s="245"/>
      <c r="C183" s="245"/>
      <c r="D183" s="245"/>
      <c r="E183" s="245"/>
      <c r="F183" s="245"/>
      <c r="G183" s="245"/>
      <c r="H183" s="245"/>
      <c r="I183" s="245"/>
      <c r="J183" s="245"/>
    </row>
    <row r="184" spans="1:10" ht="27.75" customHeight="1">
      <c r="A184" s="245"/>
      <c r="B184" s="245"/>
      <c r="C184" s="245"/>
      <c r="D184" s="245"/>
      <c r="E184" s="245"/>
      <c r="F184" s="245"/>
      <c r="G184" s="245"/>
      <c r="H184" s="245"/>
      <c r="I184" s="245"/>
      <c r="J184" s="245"/>
    </row>
    <row r="185" spans="1:10" ht="27.75" customHeight="1">
      <c r="A185" s="245"/>
      <c r="B185" s="245"/>
      <c r="C185" s="245"/>
      <c r="D185" s="245"/>
      <c r="E185" s="245"/>
      <c r="F185" s="245"/>
      <c r="G185" s="245"/>
      <c r="H185" s="245"/>
      <c r="I185" s="245"/>
      <c r="J185" s="245"/>
    </row>
    <row r="186" spans="1:10" ht="27.75" customHeight="1">
      <c r="A186" s="245"/>
      <c r="B186" s="245"/>
      <c r="C186" s="245"/>
      <c r="D186" s="245"/>
      <c r="E186" s="245"/>
      <c r="F186" s="245"/>
      <c r="G186" s="245"/>
      <c r="H186" s="245"/>
      <c r="I186" s="245"/>
      <c r="J186" s="245"/>
    </row>
    <row r="187" spans="1:10" ht="27.75" customHeight="1">
      <c r="A187" s="245"/>
      <c r="B187" s="245"/>
      <c r="C187" s="245"/>
      <c r="D187" s="245"/>
      <c r="E187" s="245"/>
      <c r="F187" s="245"/>
      <c r="G187" s="245"/>
      <c r="H187" s="245"/>
      <c r="I187" s="245"/>
      <c r="J187" s="245"/>
    </row>
    <row r="188" spans="1:10" ht="27.75" customHeight="1">
      <c r="A188" s="245"/>
      <c r="B188" s="245"/>
      <c r="C188" s="245"/>
      <c r="D188" s="245"/>
      <c r="E188" s="245"/>
      <c r="F188" s="245"/>
      <c r="G188" s="245"/>
      <c r="H188" s="245"/>
      <c r="I188" s="245"/>
      <c r="J188" s="245"/>
    </row>
    <row r="189" spans="1:10" ht="27.75" customHeight="1">
      <c r="A189" s="245"/>
      <c r="B189" s="245"/>
      <c r="C189" s="245"/>
      <c r="D189" s="245"/>
      <c r="E189" s="245"/>
      <c r="F189" s="245"/>
      <c r="G189" s="245"/>
      <c r="H189" s="245"/>
      <c r="I189" s="245"/>
      <c r="J189" s="245"/>
    </row>
    <row r="190" spans="1:10" ht="27.75" customHeight="1">
      <c r="A190" s="245"/>
      <c r="B190" s="245"/>
      <c r="C190" s="245"/>
      <c r="D190" s="245"/>
      <c r="E190" s="245"/>
      <c r="F190" s="245"/>
      <c r="G190" s="245"/>
      <c r="H190" s="245"/>
      <c r="I190" s="245"/>
      <c r="J190" s="245"/>
    </row>
    <row r="191" spans="1:10" ht="27.75" customHeight="1">
      <c r="A191" s="245"/>
      <c r="B191" s="245"/>
      <c r="C191" s="245"/>
      <c r="D191" s="245"/>
      <c r="E191" s="245"/>
      <c r="F191" s="245"/>
      <c r="G191" s="245"/>
      <c r="H191" s="245"/>
      <c r="I191" s="245"/>
      <c r="J191" s="245"/>
    </row>
    <row r="192" spans="1:10" ht="27.75" customHeight="1">
      <c r="A192" s="245"/>
      <c r="B192" s="245"/>
      <c r="C192" s="245"/>
      <c r="D192" s="245"/>
      <c r="E192" s="245"/>
      <c r="F192" s="245"/>
      <c r="G192" s="245"/>
      <c r="H192" s="245"/>
      <c r="I192" s="245"/>
      <c r="J192" s="245"/>
    </row>
    <row r="193" spans="1:10" ht="27.75" customHeight="1">
      <c r="A193" s="245"/>
      <c r="B193" s="245"/>
      <c r="C193" s="245"/>
      <c r="D193" s="245"/>
      <c r="E193" s="245"/>
      <c r="F193" s="245"/>
      <c r="G193" s="245"/>
      <c r="H193" s="245"/>
      <c r="I193" s="245"/>
      <c r="J193" s="245"/>
    </row>
    <row r="194" spans="1:10" ht="27.75" customHeight="1">
      <c r="A194" s="245"/>
      <c r="B194" s="245"/>
      <c r="C194" s="245"/>
      <c r="D194" s="245"/>
      <c r="E194" s="245"/>
      <c r="F194" s="245"/>
      <c r="G194" s="245"/>
      <c r="H194" s="245"/>
      <c r="I194" s="245"/>
      <c r="J194" s="245"/>
    </row>
    <row r="195" spans="1:10" ht="27.75" customHeight="1">
      <c r="A195" s="245"/>
      <c r="B195" s="245"/>
      <c r="C195" s="245"/>
      <c r="D195" s="245"/>
      <c r="E195" s="245"/>
      <c r="F195" s="245"/>
      <c r="G195" s="245"/>
      <c r="H195" s="245"/>
      <c r="I195" s="245"/>
      <c r="J195" s="245"/>
    </row>
    <row r="196" spans="1:10" ht="27.75" customHeight="1">
      <c r="A196" s="245"/>
      <c r="B196" s="245"/>
      <c r="C196" s="245"/>
      <c r="D196" s="245"/>
      <c r="E196" s="245"/>
      <c r="F196" s="245"/>
      <c r="G196" s="245"/>
      <c r="H196" s="245"/>
      <c r="I196" s="245"/>
      <c r="J196" s="245"/>
    </row>
    <row r="197" spans="1:10" ht="27.75" customHeight="1">
      <c r="A197" s="245"/>
      <c r="B197" s="245"/>
      <c r="C197" s="245"/>
      <c r="D197" s="245"/>
      <c r="E197" s="245"/>
      <c r="F197" s="245"/>
      <c r="G197" s="245"/>
      <c r="H197" s="245"/>
      <c r="I197" s="245"/>
      <c r="J197" s="245"/>
    </row>
    <row r="198" spans="1:10" ht="27.75" customHeight="1">
      <c r="A198" s="245"/>
      <c r="B198" s="245"/>
      <c r="C198" s="245"/>
      <c r="D198" s="245"/>
      <c r="E198" s="245"/>
      <c r="F198" s="245"/>
      <c r="G198" s="245"/>
      <c r="H198" s="245"/>
      <c r="I198" s="245"/>
      <c r="J198" s="245"/>
    </row>
    <row r="199" spans="1:10" ht="27.75" customHeight="1">
      <c r="A199" s="245"/>
      <c r="B199" s="245"/>
      <c r="C199" s="245"/>
      <c r="D199" s="245"/>
      <c r="E199" s="245"/>
      <c r="F199" s="245"/>
      <c r="G199" s="245"/>
      <c r="H199" s="245"/>
      <c r="I199" s="245"/>
      <c r="J199" s="245"/>
    </row>
    <row r="200" spans="1:10" ht="27.75" customHeight="1">
      <c r="A200" s="245"/>
      <c r="B200" s="245"/>
      <c r="C200" s="245"/>
      <c r="D200" s="245"/>
      <c r="E200" s="245"/>
      <c r="F200" s="245"/>
      <c r="G200" s="245"/>
      <c r="H200" s="245"/>
      <c r="I200" s="245"/>
      <c r="J200" s="245"/>
    </row>
    <row r="201" spans="1:10" ht="27.75" customHeight="1">
      <c r="A201" s="245"/>
      <c r="B201" s="245"/>
      <c r="C201" s="245"/>
      <c r="D201" s="245"/>
      <c r="E201" s="245"/>
      <c r="F201" s="245"/>
      <c r="G201" s="245"/>
      <c r="H201" s="245"/>
      <c r="I201" s="245"/>
      <c r="J201" s="245"/>
    </row>
    <row r="202" spans="1:10" ht="27.75" customHeight="1">
      <c r="A202" s="245"/>
      <c r="B202" s="245"/>
      <c r="C202" s="245"/>
      <c r="D202" s="245"/>
      <c r="E202" s="245"/>
      <c r="F202" s="245"/>
      <c r="G202" s="245"/>
      <c r="H202" s="245"/>
      <c r="I202" s="245"/>
      <c r="J202" s="245"/>
    </row>
    <row r="203" spans="1:10" ht="27.75" customHeight="1">
      <c r="A203" s="245"/>
      <c r="B203" s="245"/>
      <c r="C203" s="245"/>
      <c r="D203" s="245"/>
      <c r="E203" s="245"/>
      <c r="F203" s="245"/>
      <c r="G203" s="245"/>
      <c r="H203" s="245"/>
      <c r="I203" s="245"/>
      <c r="J203" s="245"/>
    </row>
    <row r="204" spans="1:10" ht="27.75" customHeight="1">
      <c r="A204" s="245"/>
      <c r="B204" s="245"/>
      <c r="C204" s="245"/>
      <c r="D204" s="245"/>
      <c r="E204" s="245"/>
      <c r="F204" s="245"/>
      <c r="G204" s="245"/>
      <c r="H204" s="245"/>
      <c r="I204" s="245"/>
      <c r="J204" s="245"/>
    </row>
    <row r="205" spans="1:10" ht="27.75" customHeight="1">
      <c r="A205" s="245"/>
      <c r="B205" s="245"/>
      <c r="C205" s="245"/>
      <c r="D205" s="245"/>
      <c r="E205" s="245"/>
      <c r="F205" s="245"/>
      <c r="G205" s="245"/>
      <c r="H205" s="245"/>
      <c r="I205" s="245"/>
      <c r="J205" s="245"/>
    </row>
    <row r="206" spans="1:10" ht="27.75" customHeight="1">
      <c r="A206" s="245"/>
      <c r="B206" s="245"/>
      <c r="C206" s="245"/>
      <c r="D206" s="245"/>
      <c r="E206" s="245"/>
      <c r="F206" s="245"/>
      <c r="G206" s="245"/>
      <c r="H206" s="245"/>
      <c r="I206" s="245"/>
      <c r="J206" s="245"/>
    </row>
    <row r="207" spans="1:10" ht="27.75" customHeight="1">
      <c r="A207" s="245"/>
      <c r="B207" s="245"/>
      <c r="C207" s="245"/>
      <c r="D207" s="245"/>
      <c r="E207" s="245"/>
      <c r="F207" s="245"/>
      <c r="G207" s="245"/>
      <c r="H207" s="245"/>
      <c r="I207" s="245"/>
      <c r="J207" s="245"/>
    </row>
    <row r="208" spans="1:10" ht="27.75" customHeight="1">
      <c r="A208" s="245"/>
      <c r="B208" s="245"/>
      <c r="C208" s="245"/>
      <c r="D208" s="245"/>
      <c r="E208" s="245"/>
      <c r="F208" s="245"/>
      <c r="G208" s="245"/>
      <c r="H208" s="245"/>
      <c r="I208" s="245"/>
      <c r="J208" s="245"/>
    </row>
    <row r="209" spans="1:10" ht="27.75" customHeight="1">
      <c r="A209" s="245"/>
      <c r="B209" s="245"/>
      <c r="C209" s="245"/>
      <c r="D209" s="245"/>
      <c r="E209" s="245"/>
      <c r="F209" s="245"/>
      <c r="G209" s="245"/>
      <c r="H209" s="245"/>
      <c r="I209" s="245"/>
      <c r="J209" s="245"/>
    </row>
    <row r="210" spans="1:10" ht="27.75" customHeight="1">
      <c r="A210" s="245"/>
      <c r="B210" s="245"/>
      <c r="C210" s="245"/>
      <c r="D210" s="245"/>
      <c r="E210" s="245"/>
      <c r="F210" s="245"/>
      <c r="G210" s="245"/>
      <c r="H210" s="245"/>
      <c r="I210" s="245"/>
      <c r="J210" s="245"/>
    </row>
    <row r="211" spans="1:10" ht="27.75" customHeight="1">
      <c r="A211" s="245"/>
      <c r="B211" s="245"/>
      <c r="C211" s="245"/>
      <c r="D211" s="245"/>
      <c r="E211" s="245"/>
      <c r="F211" s="245"/>
      <c r="G211" s="245"/>
      <c r="H211" s="245"/>
      <c r="I211" s="245"/>
      <c r="J211" s="245"/>
    </row>
    <row r="212" spans="1:10" ht="27.75" customHeight="1">
      <c r="A212" s="245"/>
      <c r="B212" s="245"/>
      <c r="C212" s="245"/>
      <c r="D212" s="245"/>
      <c r="E212" s="245"/>
      <c r="F212" s="245"/>
      <c r="G212" s="245"/>
      <c r="H212" s="245"/>
      <c r="I212" s="245"/>
      <c r="J212" s="245"/>
    </row>
    <row r="213" spans="1:10" ht="27.75" customHeight="1">
      <c r="A213" s="245"/>
      <c r="B213" s="245"/>
      <c r="C213" s="245"/>
      <c r="D213" s="245"/>
      <c r="E213" s="245"/>
      <c r="F213" s="245"/>
      <c r="G213" s="245"/>
      <c r="H213" s="245"/>
      <c r="I213" s="245"/>
      <c r="J213" s="245"/>
    </row>
    <row r="214" spans="1:10" ht="27.75" customHeight="1">
      <c r="A214" s="245"/>
      <c r="B214" s="245"/>
      <c r="C214" s="245"/>
      <c r="D214" s="245"/>
      <c r="E214" s="245"/>
      <c r="F214" s="245"/>
      <c r="G214" s="245"/>
      <c r="H214" s="245"/>
      <c r="I214" s="245"/>
      <c r="J214" s="245"/>
    </row>
    <row r="215" spans="1:10" ht="27.75" customHeight="1">
      <c r="A215" s="245"/>
      <c r="B215" s="245"/>
      <c r="C215" s="245"/>
      <c r="D215" s="245"/>
      <c r="E215" s="245"/>
      <c r="F215" s="245"/>
      <c r="G215" s="245"/>
      <c r="H215" s="245"/>
      <c r="I215" s="245"/>
      <c r="J215" s="245"/>
    </row>
    <row r="216" spans="1:10" ht="27.75" customHeight="1">
      <c r="A216" s="245"/>
      <c r="B216" s="245"/>
      <c r="C216" s="245"/>
      <c r="D216" s="245"/>
      <c r="E216" s="245"/>
      <c r="F216" s="245"/>
      <c r="G216" s="245"/>
      <c r="H216" s="245"/>
      <c r="I216" s="245"/>
      <c r="J216" s="245"/>
    </row>
    <row r="217" spans="1:10" ht="27.75" customHeight="1">
      <c r="A217" s="245"/>
      <c r="B217" s="245"/>
      <c r="C217" s="245"/>
      <c r="D217" s="245"/>
      <c r="E217" s="245"/>
      <c r="F217" s="245"/>
      <c r="G217" s="245"/>
      <c r="H217" s="245"/>
      <c r="I217" s="245"/>
      <c r="J217" s="245"/>
    </row>
    <row r="218" spans="1:10" ht="27.75" customHeight="1">
      <c r="A218" s="245"/>
      <c r="B218" s="245"/>
      <c r="C218" s="245"/>
      <c r="D218" s="245"/>
      <c r="E218" s="245"/>
      <c r="F218" s="245"/>
      <c r="G218" s="245"/>
      <c r="H218" s="245"/>
      <c r="I218" s="245"/>
      <c r="J218" s="245"/>
    </row>
    <row r="219" spans="1:10" ht="27.75" customHeight="1">
      <c r="A219" s="245"/>
      <c r="B219" s="245"/>
      <c r="C219" s="245"/>
      <c r="D219" s="245"/>
      <c r="E219" s="245"/>
      <c r="F219" s="245"/>
      <c r="G219" s="245"/>
      <c r="H219" s="245"/>
      <c r="I219" s="245"/>
      <c r="J219" s="245"/>
    </row>
    <row r="220" spans="1:10" ht="27.75" customHeight="1">
      <c r="A220" s="245"/>
      <c r="B220" s="245"/>
      <c r="C220" s="245"/>
      <c r="D220" s="245"/>
      <c r="E220" s="245"/>
      <c r="F220" s="245"/>
      <c r="G220" s="245"/>
      <c r="H220" s="245"/>
      <c r="I220" s="245"/>
      <c r="J220" s="245"/>
    </row>
    <row r="221" spans="1:10" ht="27.75" customHeight="1">
      <c r="A221" s="245"/>
      <c r="B221" s="245"/>
      <c r="C221" s="245"/>
      <c r="D221" s="245"/>
      <c r="E221" s="245"/>
      <c r="F221" s="245"/>
      <c r="G221" s="245"/>
      <c r="H221" s="245"/>
      <c r="I221" s="245"/>
      <c r="J221" s="245"/>
    </row>
    <row r="222" spans="1:10" ht="27.75" customHeight="1">
      <c r="A222" s="245"/>
      <c r="B222" s="245"/>
      <c r="C222" s="245"/>
      <c r="D222" s="245"/>
      <c r="E222" s="245"/>
      <c r="F222" s="245"/>
      <c r="G222" s="245"/>
      <c r="H222" s="245"/>
      <c r="I222" s="245"/>
      <c r="J222" s="245"/>
    </row>
    <row r="223" spans="1:10" ht="27.75" customHeight="1">
      <c r="A223" s="245"/>
      <c r="B223" s="245"/>
      <c r="C223" s="245"/>
      <c r="D223" s="245"/>
      <c r="E223" s="245"/>
      <c r="F223" s="245"/>
      <c r="G223" s="245"/>
      <c r="H223" s="245"/>
      <c r="I223" s="245"/>
      <c r="J223" s="245"/>
    </row>
    <row r="224" spans="1:10" ht="27.75" customHeight="1">
      <c r="A224" s="245"/>
      <c r="B224" s="245"/>
      <c r="C224" s="245"/>
      <c r="D224" s="245"/>
      <c r="E224" s="245"/>
      <c r="F224" s="245"/>
      <c r="G224" s="245"/>
      <c r="H224" s="245"/>
      <c r="I224" s="245"/>
      <c r="J224" s="245"/>
    </row>
    <row r="225" spans="1:10" ht="27.75" customHeight="1">
      <c r="A225" s="245"/>
      <c r="B225" s="245"/>
      <c r="C225" s="245"/>
      <c r="D225" s="245"/>
      <c r="E225" s="245"/>
      <c r="F225" s="245"/>
      <c r="G225" s="245"/>
      <c r="H225" s="245"/>
      <c r="I225" s="245"/>
      <c r="J225" s="245"/>
    </row>
    <row r="226" spans="1:10" ht="27.75" customHeight="1">
      <c r="A226" s="245"/>
      <c r="B226" s="245"/>
      <c r="C226" s="245"/>
      <c r="D226" s="245"/>
      <c r="E226" s="245"/>
      <c r="F226" s="245"/>
      <c r="G226" s="245"/>
      <c r="H226" s="245"/>
      <c r="I226" s="245"/>
      <c r="J226" s="245"/>
    </row>
    <row r="227" spans="1:10" ht="27.75" customHeight="1">
      <c r="A227" s="245"/>
      <c r="B227" s="245"/>
      <c r="C227" s="245"/>
      <c r="D227" s="245"/>
      <c r="E227" s="245"/>
      <c r="F227" s="245"/>
      <c r="G227" s="245"/>
      <c r="H227" s="245"/>
      <c r="I227" s="245"/>
      <c r="J227" s="245"/>
    </row>
    <row r="228" spans="1:10" ht="27.75" customHeight="1">
      <c r="A228" s="245"/>
      <c r="B228" s="245"/>
      <c r="C228" s="245"/>
      <c r="D228" s="245"/>
      <c r="E228" s="245"/>
      <c r="F228" s="245"/>
      <c r="G228" s="245"/>
      <c r="H228" s="245"/>
      <c r="I228" s="245"/>
      <c r="J228" s="245"/>
    </row>
    <row r="229" spans="1:10" ht="27.75" customHeight="1">
      <c r="A229" s="245"/>
      <c r="B229" s="245"/>
      <c r="C229" s="245"/>
      <c r="D229" s="245"/>
      <c r="E229" s="245"/>
      <c r="F229" s="245"/>
      <c r="G229" s="245"/>
      <c r="H229" s="245"/>
      <c r="I229" s="245"/>
      <c r="J229" s="245"/>
    </row>
    <row r="230" spans="1:10" ht="27.75" customHeight="1">
      <c r="A230" s="245"/>
      <c r="B230" s="245"/>
      <c r="C230" s="245"/>
      <c r="D230" s="245"/>
      <c r="E230" s="245"/>
      <c r="F230" s="245"/>
      <c r="G230" s="245"/>
      <c r="H230" s="245"/>
      <c r="I230" s="245"/>
      <c r="J230" s="245"/>
    </row>
    <row r="231" spans="1:10" ht="27.75" customHeight="1">
      <c r="A231" s="245"/>
      <c r="B231" s="245"/>
      <c r="C231" s="245"/>
      <c r="D231" s="245"/>
      <c r="E231" s="245"/>
      <c r="F231" s="245"/>
      <c r="G231" s="245"/>
      <c r="H231" s="245"/>
      <c r="I231" s="245"/>
      <c r="J231" s="245"/>
    </row>
    <row r="232" spans="1:10" ht="27.75" customHeight="1">
      <c r="A232" s="245"/>
      <c r="B232" s="245"/>
      <c r="C232" s="245"/>
      <c r="D232" s="245"/>
      <c r="E232" s="245"/>
      <c r="F232" s="245"/>
      <c r="G232" s="245"/>
      <c r="H232" s="245"/>
      <c r="I232" s="245"/>
      <c r="J232" s="245"/>
    </row>
    <row r="233" spans="1:10" ht="27.75" customHeight="1">
      <c r="A233" s="245"/>
      <c r="B233" s="245"/>
      <c r="C233" s="245"/>
      <c r="D233" s="245"/>
      <c r="E233" s="245"/>
      <c r="F233" s="245"/>
      <c r="G233" s="245"/>
      <c r="H233" s="245"/>
      <c r="I233" s="245"/>
      <c r="J233" s="245"/>
    </row>
    <row r="234" spans="1:10" ht="27.75" customHeight="1">
      <c r="A234" s="245"/>
      <c r="B234" s="245"/>
      <c r="C234" s="245"/>
      <c r="D234" s="245"/>
      <c r="E234" s="245"/>
      <c r="F234" s="245"/>
      <c r="G234" s="245"/>
      <c r="H234" s="245"/>
      <c r="I234" s="245"/>
      <c r="J234" s="245"/>
    </row>
    <row r="235" spans="1:10" ht="27.75" customHeight="1">
      <c r="A235" s="245"/>
      <c r="B235" s="245"/>
      <c r="C235" s="245"/>
      <c r="D235" s="245"/>
      <c r="E235" s="245"/>
      <c r="F235" s="245"/>
      <c r="G235" s="245"/>
      <c r="H235" s="245"/>
      <c r="I235" s="245"/>
      <c r="J235" s="245"/>
    </row>
    <row r="236" spans="1:10" ht="27.75" customHeight="1">
      <c r="A236" s="245"/>
      <c r="B236" s="245"/>
      <c r="C236" s="245"/>
      <c r="D236" s="245"/>
      <c r="E236" s="245"/>
      <c r="F236" s="245"/>
      <c r="G236" s="245"/>
      <c r="H236" s="245"/>
      <c r="I236" s="245"/>
      <c r="J236" s="245"/>
    </row>
    <row r="237" spans="1:10" ht="27.75" customHeight="1">
      <c r="A237" s="245"/>
      <c r="B237" s="245"/>
      <c r="C237" s="245"/>
      <c r="D237" s="245"/>
      <c r="E237" s="245"/>
      <c r="F237" s="245"/>
      <c r="G237" s="245"/>
      <c r="H237" s="245"/>
      <c r="I237" s="245"/>
      <c r="J237" s="245"/>
    </row>
    <row r="238" spans="1:10" ht="27.75" customHeight="1">
      <c r="A238" s="245"/>
      <c r="B238" s="245"/>
      <c r="C238" s="245"/>
      <c r="D238" s="245"/>
      <c r="E238" s="245"/>
      <c r="F238" s="245"/>
      <c r="G238" s="245"/>
      <c r="H238" s="245"/>
      <c r="I238" s="245"/>
      <c r="J238" s="245"/>
    </row>
    <row r="239" spans="1:10" ht="27.75" customHeight="1">
      <c r="A239" s="245"/>
      <c r="B239" s="245"/>
      <c r="C239" s="245"/>
      <c r="D239" s="245"/>
      <c r="E239" s="245"/>
      <c r="F239" s="245"/>
      <c r="G239" s="245"/>
      <c r="H239" s="245"/>
      <c r="I239" s="245"/>
      <c r="J239" s="245"/>
    </row>
    <row r="240" spans="1:10" ht="27.75" customHeight="1">
      <c r="A240" s="245"/>
      <c r="B240" s="245"/>
      <c r="C240" s="245"/>
      <c r="D240" s="245"/>
      <c r="E240" s="245"/>
      <c r="F240" s="245"/>
      <c r="G240" s="245"/>
      <c r="H240" s="245"/>
      <c r="I240" s="245"/>
      <c r="J240" s="245"/>
    </row>
    <row r="241" spans="1:10" ht="27.75" customHeight="1">
      <c r="A241" s="245"/>
      <c r="B241" s="245"/>
      <c r="C241" s="245"/>
      <c r="D241" s="245"/>
      <c r="E241" s="245"/>
      <c r="F241" s="245"/>
      <c r="G241" s="245"/>
      <c r="H241" s="245"/>
      <c r="I241" s="245"/>
      <c r="J241" s="245"/>
    </row>
    <row r="242" spans="1:10" ht="27.75" customHeight="1">
      <c r="A242" s="245"/>
      <c r="B242" s="245"/>
      <c r="C242" s="245"/>
      <c r="D242" s="245"/>
      <c r="E242" s="245"/>
      <c r="F242" s="245"/>
      <c r="G242" s="245"/>
      <c r="H242" s="245"/>
      <c r="I242" s="245"/>
      <c r="J242" s="245"/>
    </row>
    <row r="243" spans="1:10" ht="27.75" customHeight="1">
      <c r="A243" s="245"/>
      <c r="B243" s="245"/>
      <c r="C243" s="245"/>
      <c r="D243" s="245"/>
      <c r="E243" s="245"/>
      <c r="F243" s="245"/>
      <c r="G243" s="245"/>
      <c r="H243" s="245"/>
      <c r="I243" s="245"/>
      <c r="J243" s="245"/>
    </row>
    <row r="244" spans="1:10" ht="27.75" customHeight="1">
      <c r="A244" s="245"/>
      <c r="B244" s="245"/>
      <c r="C244" s="245"/>
      <c r="D244" s="245"/>
      <c r="E244" s="245"/>
      <c r="F244" s="245"/>
      <c r="G244" s="245"/>
      <c r="H244" s="245"/>
      <c r="I244" s="245"/>
      <c r="J244" s="245"/>
    </row>
    <row r="245" spans="1:10" ht="27.75" customHeight="1">
      <c r="A245" s="245"/>
      <c r="B245" s="245"/>
      <c r="C245" s="245"/>
      <c r="D245" s="245"/>
      <c r="E245" s="245"/>
      <c r="F245" s="245"/>
      <c r="G245" s="245"/>
      <c r="H245" s="245"/>
      <c r="I245" s="245"/>
      <c r="J245" s="245"/>
    </row>
    <row r="246" spans="1:10" ht="27.75" customHeight="1">
      <c r="A246" s="245"/>
      <c r="B246" s="245"/>
      <c r="C246" s="245"/>
      <c r="D246" s="245"/>
      <c r="E246" s="245"/>
      <c r="F246" s="245"/>
      <c r="G246" s="245"/>
      <c r="H246" s="245"/>
      <c r="I246" s="245"/>
      <c r="J246" s="245"/>
    </row>
    <row r="247" spans="1:10" ht="27.75" customHeight="1">
      <c r="A247" s="245"/>
      <c r="B247" s="245"/>
      <c r="C247" s="245"/>
      <c r="D247" s="245"/>
      <c r="E247" s="245"/>
      <c r="F247" s="245"/>
      <c r="G247" s="245"/>
      <c r="H247" s="245"/>
      <c r="I247" s="245"/>
      <c r="J247" s="245"/>
    </row>
    <row r="248" spans="1:10" ht="27.75" customHeight="1">
      <c r="A248" s="245"/>
      <c r="B248" s="245"/>
      <c r="C248" s="245"/>
      <c r="D248" s="245"/>
      <c r="E248" s="245"/>
      <c r="F248" s="245"/>
      <c r="G248" s="245"/>
      <c r="H248" s="245"/>
      <c r="I248" s="245"/>
      <c r="J248" s="245"/>
    </row>
    <row r="249" spans="1:10" ht="27.75" customHeight="1">
      <c r="A249" s="245"/>
      <c r="B249" s="245"/>
      <c r="C249" s="245"/>
      <c r="D249" s="245"/>
      <c r="E249" s="245"/>
      <c r="F249" s="245"/>
      <c r="G249" s="245"/>
      <c r="H249" s="245"/>
      <c r="I249" s="245"/>
      <c r="J249" s="245"/>
    </row>
    <row r="250" spans="1:10" ht="27.75" customHeight="1">
      <c r="A250" s="245"/>
      <c r="B250" s="245"/>
      <c r="C250" s="245"/>
      <c r="D250" s="245"/>
      <c r="E250" s="245"/>
      <c r="F250" s="245"/>
      <c r="G250" s="245"/>
      <c r="H250" s="245"/>
      <c r="I250" s="245"/>
      <c r="J250" s="245"/>
    </row>
    <row r="251" spans="1:10" ht="27.75" customHeight="1">
      <c r="A251" s="245"/>
      <c r="B251" s="245"/>
      <c r="C251" s="245"/>
      <c r="D251" s="245"/>
      <c r="E251" s="245"/>
      <c r="F251" s="245"/>
      <c r="G251" s="245"/>
      <c r="H251" s="245"/>
      <c r="I251" s="245"/>
      <c r="J251" s="245"/>
    </row>
    <row r="252" spans="1:10" ht="27.75" customHeight="1">
      <c r="A252" s="245"/>
      <c r="B252" s="245"/>
      <c r="C252" s="245"/>
      <c r="D252" s="245"/>
      <c r="E252" s="245"/>
      <c r="F252" s="245"/>
      <c r="G252" s="245"/>
      <c r="H252" s="245"/>
      <c r="I252" s="245"/>
      <c r="J252" s="245"/>
    </row>
    <row r="253" spans="1:10" ht="27.75" customHeight="1">
      <c r="A253" s="245"/>
      <c r="B253" s="245"/>
      <c r="C253" s="245"/>
      <c r="D253" s="245"/>
      <c r="E253" s="245"/>
      <c r="F253" s="245"/>
      <c r="G253" s="245"/>
      <c r="H253" s="245"/>
      <c r="I253" s="245"/>
      <c r="J253" s="245"/>
    </row>
    <row r="254" spans="1:10" ht="27.75" customHeight="1">
      <c r="A254" s="245"/>
      <c r="B254" s="245"/>
      <c r="C254" s="245"/>
      <c r="D254" s="245"/>
      <c r="E254" s="245"/>
      <c r="F254" s="245"/>
      <c r="G254" s="245"/>
      <c r="H254" s="245"/>
      <c r="I254" s="245"/>
      <c r="J254" s="245"/>
    </row>
    <row r="255" spans="1:10" ht="27.75" customHeight="1">
      <c r="A255" s="245"/>
      <c r="B255" s="245"/>
      <c r="C255" s="245"/>
      <c r="D255" s="245"/>
      <c r="E255" s="245"/>
      <c r="F255" s="245"/>
      <c r="G255" s="245"/>
      <c r="H255" s="245"/>
      <c r="I255" s="245"/>
      <c r="J255" s="245"/>
    </row>
    <row r="256" spans="1:10" ht="27.75" customHeight="1">
      <c r="A256" s="245"/>
      <c r="B256" s="245"/>
      <c r="C256" s="245"/>
      <c r="D256" s="245"/>
      <c r="E256" s="245"/>
      <c r="F256" s="245"/>
      <c r="G256" s="245"/>
      <c r="H256" s="245"/>
      <c r="I256" s="245"/>
      <c r="J256" s="245"/>
    </row>
    <row r="257" spans="1:10" ht="27.75" customHeight="1">
      <c r="A257" s="245"/>
      <c r="B257" s="245"/>
      <c r="C257" s="245"/>
      <c r="D257" s="245"/>
      <c r="E257" s="245"/>
      <c r="F257" s="245"/>
      <c r="G257" s="245"/>
      <c r="H257" s="245"/>
      <c r="I257" s="245"/>
      <c r="J257" s="245"/>
    </row>
    <row r="258" spans="1:10" ht="27.75" customHeight="1">
      <c r="A258" s="245"/>
      <c r="B258" s="245"/>
      <c r="C258" s="245"/>
      <c r="D258" s="245"/>
      <c r="E258" s="245"/>
      <c r="F258" s="245"/>
      <c r="G258" s="245"/>
      <c r="H258" s="245"/>
      <c r="I258" s="245"/>
      <c r="J258" s="245"/>
    </row>
    <row r="259" spans="1:10" ht="27.75" customHeight="1">
      <c r="A259" s="245"/>
      <c r="B259" s="245"/>
      <c r="C259" s="245"/>
      <c r="D259" s="245"/>
      <c r="E259" s="245"/>
      <c r="F259" s="245"/>
      <c r="G259" s="245"/>
      <c r="H259" s="245"/>
      <c r="I259" s="245"/>
      <c r="J259" s="245"/>
    </row>
    <row r="260" spans="1:10" ht="27.75" customHeight="1">
      <c r="A260" s="245"/>
      <c r="B260" s="245"/>
      <c r="C260" s="245"/>
      <c r="D260" s="245"/>
      <c r="E260" s="245"/>
      <c r="F260" s="245"/>
      <c r="G260" s="245"/>
      <c r="H260" s="245"/>
      <c r="I260" s="245"/>
      <c r="J260" s="245"/>
    </row>
    <row r="261" spans="1:10" ht="27.75" customHeight="1">
      <c r="A261" s="245"/>
      <c r="B261" s="245"/>
      <c r="C261" s="245"/>
      <c r="D261" s="245"/>
      <c r="E261" s="245"/>
      <c r="F261" s="245"/>
      <c r="G261" s="245"/>
      <c r="H261" s="245"/>
      <c r="I261" s="245"/>
      <c r="J261" s="245"/>
    </row>
    <row r="262" spans="1:10" ht="27.75" customHeight="1">
      <c r="A262" s="245"/>
      <c r="B262" s="245"/>
      <c r="C262" s="245"/>
      <c r="D262" s="245"/>
      <c r="E262" s="245"/>
      <c r="F262" s="245"/>
      <c r="G262" s="245"/>
      <c r="H262" s="245"/>
      <c r="I262" s="245"/>
      <c r="J262" s="245"/>
    </row>
    <row r="263" spans="1:10" ht="27.75" customHeight="1">
      <c r="A263" s="245"/>
      <c r="B263" s="245"/>
      <c r="C263" s="245"/>
      <c r="D263" s="245"/>
      <c r="E263" s="245"/>
      <c r="F263" s="245"/>
      <c r="G263" s="245"/>
      <c r="H263" s="245"/>
      <c r="I263" s="245"/>
      <c r="J263" s="245"/>
    </row>
    <row r="264" spans="1:10" ht="27.75" customHeight="1">
      <c r="A264" s="245"/>
      <c r="B264" s="245"/>
      <c r="C264" s="245"/>
      <c r="D264" s="245"/>
      <c r="E264" s="245"/>
      <c r="F264" s="245"/>
      <c r="G264" s="245"/>
      <c r="H264" s="245"/>
      <c r="I264" s="245"/>
      <c r="J264" s="245"/>
    </row>
    <row r="265" spans="1:10" ht="27.75" customHeight="1">
      <c r="A265" s="245"/>
      <c r="B265" s="245"/>
      <c r="C265" s="245"/>
      <c r="D265" s="245"/>
      <c r="E265" s="245"/>
      <c r="F265" s="245"/>
      <c r="G265" s="245"/>
      <c r="H265" s="245"/>
      <c r="I265" s="245"/>
      <c r="J265" s="245"/>
    </row>
    <row r="266" spans="1:10" ht="27.75" customHeight="1">
      <c r="A266" s="245"/>
      <c r="B266" s="245"/>
      <c r="C266" s="245"/>
      <c r="D266" s="245"/>
      <c r="E266" s="245"/>
      <c r="F266" s="245"/>
      <c r="G266" s="245"/>
      <c r="H266" s="245"/>
      <c r="I266" s="245"/>
      <c r="J266" s="245"/>
    </row>
    <row r="267" spans="1:10" ht="27.75" customHeight="1">
      <c r="A267" s="245"/>
      <c r="B267" s="245"/>
      <c r="C267" s="245"/>
      <c r="D267" s="245"/>
      <c r="E267" s="245"/>
      <c r="F267" s="245"/>
      <c r="G267" s="245"/>
      <c r="H267" s="245"/>
      <c r="I267" s="245"/>
      <c r="J267" s="245"/>
    </row>
    <row r="268" spans="1:10" ht="27.75" customHeight="1">
      <c r="A268" s="245"/>
      <c r="B268" s="245"/>
      <c r="C268" s="245"/>
      <c r="D268" s="245"/>
      <c r="E268" s="245"/>
      <c r="F268" s="245"/>
      <c r="G268" s="245"/>
      <c r="H268" s="245"/>
      <c r="I268" s="245"/>
      <c r="J268" s="245"/>
    </row>
    <row r="269" spans="1:10" ht="27.75" customHeight="1">
      <c r="A269" s="245"/>
      <c r="B269" s="245"/>
      <c r="C269" s="245"/>
      <c r="D269" s="245"/>
      <c r="E269" s="245"/>
      <c r="F269" s="245"/>
      <c r="G269" s="245"/>
      <c r="H269" s="245"/>
      <c r="I269" s="245"/>
      <c r="J269" s="245"/>
    </row>
    <row r="270" spans="1:10" ht="27.75" customHeight="1">
      <c r="A270" s="245"/>
      <c r="B270" s="245"/>
      <c r="C270" s="245"/>
      <c r="D270" s="245"/>
      <c r="E270" s="245"/>
      <c r="F270" s="245"/>
      <c r="G270" s="245"/>
      <c r="H270" s="245"/>
      <c r="I270" s="245"/>
      <c r="J270" s="245"/>
    </row>
    <row r="271" spans="1:10" ht="27.75" customHeight="1">
      <c r="A271" s="245"/>
      <c r="B271" s="245"/>
      <c r="C271" s="245"/>
      <c r="D271" s="245"/>
      <c r="E271" s="245"/>
      <c r="F271" s="245"/>
      <c r="G271" s="245"/>
      <c r="H271" s="245"/>
      <c r="I271" s="245"/>
      <c r="J271" s="245"/>
    </row>
    <row r="272" spans="1:10" ht="27.75" customHeight="1">
      <c r="A272" s="245"/>
      <c r="B272" s="245"/>
      <c r="C272" s="245"/>
      <c r="D272" s="245"/>
      <c r="E272" s="245"/>
      <c r="F272" s="245"/>
      <c r="G272" s="245"/>
      <c r="H272" s="245"/>
      <c r="I272" s="245"/>
      <c r="J272" s="245"/>
    </row>
    <row r="273" spans="1:10" ht="27.75" customHeight="1">
      <c r="A273" s="245"/>
      <c r="B273" s="245"/>
      <c r="C273" s="245"/>
      <c r="D273" s="245"/>
      <c r="E273" s="245"/>
      <c r="F273" s="245"/>
      <c r="G273" s="245"/>
      <c r="H273" s="245"/>
      <c r="I273" s="245"/>
      <c r="J273" s="245"/>
    </row>
    <row r="274" spans="1:10" ht="27.75" customHeight="1">
      <c r="A274" s="245"/>
      <c r="B274" s="245"/>
      <c r="C274" s="245"/>
      <c r="D274" s="245"/>
      <c r="E274" s="245"/>
      <c r="F274" s="245"/>
      <c r="G274" s="245"/>
      <c r="H274" s="245"/>
      <c r="I274" s="245"/>
      <c r="J274" s="245"/>
    </row>
    <row r="275" spans="1:10" ht="27.75" customHeight="1">
      <c r="A275" s="245"/>
      <c r="B275" s="245"/>
      <c r="C275" s="245"/>
      <c r="D275" s="245"/>
      <c r="E275" s="245"/>
      <c r="F275" s="245"/>
      <c r="G275" s="245"/>
      <c r="H275" s="245"/>
      <c r="I275" s="245"/>
      <c r="J275" s="245"/>
    </row>
    <row r="276" spans="1:10" ht="27.75" customHeight="1">
      <c r="A276" s="245"/>
      <c r="B276" s="245"/>
      <c r="C276" s="245"/>
      <c r="D276" s="245"/>
      <c r="E276" s="245"/>
      <c r="F276" s="245"/>
      <c r="G276" s="245"/>
      <c r="H276" s="245"/>
      <c r="I276" s="245"/>
      <c r="J276" s="245"/>
    </row>
    <row r="277" spans="1:10" ht="27.75" customHeight="1">
      <c r="A277" s="245"/>
      <c r="B277" s="245"/>
      <c r="C277" s="245"/>
      <c r="D277" s="245"/>
      <c r="E277" s="245"/>
      <c r="F277" s="245"/>
      <c r="G277" s="245"/>
      <c r="H277" s="245"/>
      <c r="I277" s="245"/>
      <c r="J277" s="245"/>
    </row>
    <row r="278" spans="1:10" ht="27.75" customHeight="1">
      <c r="A278" s="245"/>
      <c r="B278" s="245"/>
      <c r="C278" s="245"/>
      <c r="D278" s="245"/>
      <c r="E278" s="245"/>
      <c r="F278" s="245"/>
      <c r="G278" s="245"/>
      <c r="H278" s="245"/>
      <c r="I278" s="245"/>
      <c r="J278" s="245"/>
    </row>
    <row r="279" spans="1:10" ht="27.75" customHeight="1">
      <c r="A279" s="245"/>
      <c r="B279" s="245"/>
      <c r="C279" s="245"/>
      <c r="D279" s="245"/>
      <c r="E279" s="245"/>
      <c r="F279" s="245"/>
      <c r="G279" s="245"/>
      <c r="H279" s="245"/>
      <c r="I279" s="245"/>
      <c r="J279" s="245"/>
    </row>
    <row r="280" spans="1:10" ht="27.75" customHeight="1">
      <c r="A280" s="245"/>
      <c r="B280" s="245"/>
      <c r="C280" s="245"/>
      <c r="D280" s="245"/>
      <c r="E280" s="245"/>
      <c r="F280" s="245"/>
      <c r="G280" s="245"/>
      <c r="H280" s="245"/>
      <c r="I280" s="245"/>
      <c r="J280" s="245"/>
    </row>
    <row r="281" spans="1:10" ht="27.75" customHeight="1">
      <c r="A281" s="245"/>
      <c r="B281" s="245"/>
      <c r="C281" s="245"/>
      <c r="D281" s="245"/>
      <c r="E281" s="245"/>
      <c r="F281" s="245"/>
      <c r="G281" s="245"/>
      <c r="H281" s="245"/>
      <c r="I281" s="245"/>
      <c r="J281" s="245"/>
    </row>
    <row r="282" spans="1:10" ht="27.75" customHeight="1">
      <c r="A282" s="245"/>
      <c r="B282" s="245"/>
      <c r="C282" s="245"/>
      <c r="D282" s="245"/>
      <c r="E282" s="245"/>
      <c r="F282" s="245"/>
      <c r="G282" s="245"/>
      <c r="H282" s="245"/>
      <c r="I282" s="245"/>
      <c r="J282" s="245"/>
    </row>
    <row r="283" spans="1:10" ht="27.75" customHeight="1">
      <c r="A283" s="245"/>
      <c r="B283" s="245"/>
      <c r="C283" s="245"/>
      <c r="D283" s="245"/>
      <c r="E283" s="245"/>
      <c r="F283" s="245"/>
      <c r="G283" s="245"/>
      <c r="H283" s="245"/>
      <c r="I283" s="245"/>
      <c r="J283" s="245"/>
    </row>
    <row r="284" spans="1:10" ht="27.75" customHeight="1">
      <c r="A284" s="245"/>
      <c r="B284" s="245"/>
      <c r="C284" s="245"/>
      <c r="D284" s="245"/>
      <c r="E284" s="245"/>
      <c r="F284" s="245"/>
      <c r="G284" s="245"/>
      <c r="H284" s="245"/>
      <c r="I284" s="245"/>
      <c r="J284" s="245"/>
    </row>
    <row r="285" spans="1:10" ht="27.75" customHeight="1">
      <c r="A285" s="245"/>
      <c r="B285" s="245"/>
      <c r="C285" s="245"/>
      <c r="D285" s="245"/>
      <c r="E285" s="245"/>
      <c r="F285" s="245"/>
      <c r="G285" s="245"/>
      <c r="H285" s="245"/>
      <c r="I285" s="245"/>
      <c r="J285" s="245"/>
    </row>
    <row r="286" spans="1:10" ht="27.75" customHeight="1">
      <c r="A286" s="245"/>
      <c r="B286" s="245"/>
      <c r="C286" s="245"/>
      <c r="D286" s="245"/>
      <c r="E286" s="245"/>
      <c r="F286" s="245"/>
      <c r="G286" s="245"/>
      <c r="H286" s="245"/>
      <c r="I286" s="245"/>
      <c r="J286" s="245"/>
    </row>
    <row r="287" spans="1:10" ht="27.75" customHeight="1">
      <c r="A287" s="245"/>
      <c r="B287" s="245"/>
      <c r="C287" s="245"/>
      <c r="D287" s="245"/>
      <c r="E287" s="245"/>
      <c r="F287" s="245"/>
      <c r="G287" s="245"/>
      <c r="H287" s="245"/>
      <c r="I287" s="245"/>
      <c r="J287" s="245"/>
    </row>
    <row r="288" spans="1:10" ht="27.75" customHeight="1">
      <c r="A288" s="245"/>
      <c r="B288" s="245"/>
      <c r="C288" s="245"/>
      <c r="D288" s="245"/>
      <c r="E288" s="245"/>
      <c r="F288" s="245"/>
      <c r="G288" s="245"/>
      <c r="H288" s="245"/>
      <c r="I288" s="245"/>
      <c r="J288" s="245"/>
    </row>
    <row r="289" spans="1:10" ht="27.75" customHeight="1">
      <c r="A289" s="245"/>
      <c r="B289" s="245"/>
      <c r="C289" s="245"/>
      <c r="D289" s="245"/>
      <c r="E289" s="245"/>
      <c r="F289" s="245"/>
      <c r="G289" s="245"/>
      <c r="H289" s="245"/>
      <c r="I289" s="245"/>
      <c r="J289" s="245"/>
    </row>
    <row r="290" spans="1:10" ht="27.75" customHeight="1">
      <c r="A290" s="245"/>
      <c r="B290" s="245"/>
      <c r="C290" s="245"/>
      <c r="D290" s="245"/>
      <c r="E290" s="245"/>
      <c r="F290" s="245"/>
      <c r="G290" s="245"/>
      <c r="H290" s="245"/>
      <c r="I290" s="245"/>
      <c r="J290" s="245"/>
    </row>
    <row r="291" spans="1:10" ht="27.75" customHeight="1">
      <c r="A291" s="245"/>
      <c r="B291" s="245"/>
      <c r="C291" s="245"/>
      <c r="D291" s="245"/>
      <c r="E291" s="245"/>
      <c r="F291" s="245"/>
      <c r="G291" s="245"/>
      <c r="H291" s="245"/>
      <c r="I291" s="245"/>
      <c r="J291" s="245"/>
    </row>
    <row r="292" spans="1:10" ht="27.75" customHeight="1">
      <c r="A292" s="245"/>
      <c r="B292" s="245"/>
      <c r="C292" s="245"/>
      <c r="D292" s="245"/>
      <c r="E292" s="245"/>
      <c r="F292" s="245"/>
      <c r="G292" s="245"/>
      <c r="H292" s="245"/>
      <c r="I292" s="245"/>
      <c r="J292" s="245"/>
    </row>
    <row r="293" spans="1:10" ht="27.75" customHeight="1">
      <c r="A293" s="245"/>
      <c r="B293" s="245"/>
      <c r="C293" s="245"/>
      <c r="D293" s="245"/>
      <c r="E293" s="245"/>
      <c r="F293" s="245"/>
      <c r="G293" s="245"/>
      <c r="H293" s="245"/>
      <c r="I293" s="245"/>
      <c r="J293" s="245"/>
    </row>
    <row r="294" spans="1:10" ht="27.75" customHeight="1">
      <c r="A294" s="245"/>
      <c r="B294" s="245"/>
      <c r="C294" s="245"/>
      <c r="D294" s="245"/>
      <c r="E294" s="245"/>
      <c r="F294" s="245"/>
      <c r="G294" s="245"/>
      <c r="H294" s="245"/>
      <c r="I294" s="245"/>
      <c r="J294" s="245"/>
    </row>
    <row r="295" spans="1:10" ht="27.75" customHeight="1">
      <c r="A295" s="245"/>
      <c r="B295" s="245"/>
      <c r="C295" s="245"/>
      <c r="D295" s="245"/>
      <c r="E295" s="245"/>
      <c r="F295" s="245"/>
      <c r="G295" s="245"/>
      <c r="H295" s="245"/>
      <c r="I295" s="245"/>
      <c r="J295" s="245"/>
    </row>
    <row r="296" spans="1:10" ht="27.75" customHeight="1">
      <c r="A296" s="245"/>
      <c r="B296" s="245"/>
      <c r="C296" s="245"/>
      <c r="D296" s="245"/>
      <c r="E296" s="245"/>
      <c r="F296" s="245"/>
      <c r="G296" s="245"/>
      <c r="H296" s="245"/>
      <c r="I296" s="245"/>
      <c r="J296" s="245"/>
    </row>
    <row r="297" spans="1:10" ht="27.75" customHeight="1">
      <c r="A297" s="245"/>
      <c r="B297" s="245"/>
      <c r="C297" s="245"/>
      <c r="D297" s="245"/>
      <c r="E297" s="245"/>
      <c r="F297" s="245"/>
      <c r="G297" s="245"/>
      <c r="H297" s="245"/>
      <c r="I297" s="245"/>
      <c r="J297" s="245"/>
    </row>
    <row r="298" spans="1:10" ht="27.75" customHeight="1">
      <c r="A298" s="245"/>
      <c r="B298" s="245"/>
      <c r="C298" s="245"/>
      <c r="D298" s="245"/>
      <c r="E298" s="245"/>
      <c r="F298" s="245"/>
      <c r="G298" s="245"/>
      <c r="H298" s="245"/>
      <c r="I298" s="245"/>
      <c r="J298" s="245"/>
    </row>
    <row r="299" spans="1:10" ht="27.75" customHeight="1">
      <c r="A299" s="245"/>
      <c r="B299" s="245"/>
      <c r="C299" s="245"/>
      <c r="D299" s="245"/>
      <c r="E299" s="245"/>
      <c r="F299" s="245"/>
      <c r="G299" s="245"/>
      <c r="H299" s="245"/>
      <c r="I299" s="245"/>
      <c r="J299" s="245"/>
    </row>
    <row r="300" spans="1:10" ht="27.75" customHeight="1">
      <c r="A300" s="245"/>
      <c r="B300" s="245"/>
      <c r="C300" s="245"/>
      <c r="D300" s="245"/>
      <c r="E300" s="245"/>
      <c r="F300" s="245"/>
      <c r="G300" s="245"/>
      <c r="H300" s="245"/>
      <c r="I300" s="245"/>
      <c r="J300" s="245"/>
    </row>
    <row r="301" spans="1:10" ht="27.75" customHeight="1">
      <c r="A301" s="245"/>
      <c r="B301" s="245"/>
      <c r="C301" s="245"/>
      <c r="D301" s="245"/>
      <c r="E301" s="245"/>
      <c r="F301" s="245"/>
      <c r="G301" s="245"/>
      <c r="H301" s="245"/>
      <c r="I301" s="245"/>
      <c r="J301" s="245"/>
    </row>
    <row r="302" spans="1:10" ht="27.75" customHeight="1">
      <c r="A302" s="245"/>
      <c r="B302" s="245"/>
      <c r="C302" s="245"/>
      <c r="D302" s="245"/>
      <c r="E302" s="245"/>
      <c r="F302" s="245"/>
      <c r="G302" s="245"/>
      <c r="H302" s="245"/>
      <c r="I302" s="245"/>
      <c r="J302" s="245"/>
    </row>
    <row r="303" spans="1:10" ht="27.75" customHeight="1">
      <c r="A303" s="245"/>
      <c r="B303" s="245"/>
      <c r="C303" s="245"/>
      <c r="D303" s="245"/>
      <c r="E303" s="245"/>
      <c r="F303" s="245"/>
      <c r="G303" s="245"/>
      <c r="H303" s="245"/>
      <c r="I303" s="245"/>
      <c r="J303" s="245"/>
    </row>
    <row r="304" spans="1:10" ht="27.75" customHeight="1">
      <c r="A304" s="245"/>
      <c r="B304" s="245"/>
      <c r="C304" s="245"/>
      <c r="D304" s="245"/>
      <c r="E304" s="245"/>
      <c r="F304" s="245"/>
      <c r="G304" s="245"/>
      <c r="H304" s="245"/>
      <c r="I304" s="245"/>
      <c r="J304" s="245"/>
    </row>
    <row r="305" spans="1:10" ht="27.75" customHeight="1">
      <c r="A305" s="245"/>
      <c r="B305" s="245"/>
      <c r="C305" s="245"/>
      <c r="D305" s="245"/>
      <c r="E305" s="245"/>
      <c r="F305" s="245"/>
      <c r="G305" s="245"/>
      <c r="H305" s="245"/>
      <c r="I305" s="245"/>
      <c r="J305" s="245"/>
    </row>
    <row r="306" spans="1:10" ht="27.75" customHeight="1">
      <c r="A306" s="245"/>
      <c r="B306" s="245"/>
      <c r="C306" s="245"/>
      <c r="D306" s="245"/>
      <c r="E306" s="245"/>
      <c r="F306" s="245"/>
      <c r="G306" s="245"/>
      <c r="H306" s="245"/>
      <c r="I306" s="245"/>
      <c r="J306" s="245"/>
    </row>
    <row r="307" spans="1:10" ht="27.75" customHeight="1">
      <c r="A307" s="245"/>
      <c r="B307" s="245"/>
      <c r="C307" s="245"/>
      <c r="D307" s="245"/>
      <c r="E307" s="245"/>
      <c r="F307" s="245"/>
      <c r="G307" s="245"/>
      <c r="H307" s="245"/>
      <c r="I307" s="245"/>
      <c r="J307" s="245"/>
    </row>
    <row r="308" spans="1:10" ht="27.75" customHeight="1">
      <c r="A308" s="245"/>
      <c r="B308" s="245"/>
      <c r="C308" s="245"/>
      <c r="D308" s="245"/>
      <c r="E308" s="245"/>
      <c r="F308" s="245"/>
      <c r="G308" s="245"/>
      <c r="H308" s="245"/>
      <c r="I308" s="245"/>
      <c r="J308" s="245"/>
    </row>
    <row r="309" spans="1:10" ht="27.75" customHeight="1">
      <c r="A309" s="245"/>
      <c r="B309" s="245"/>
      <c r="C309" s="245"/>
      <c r="D309" s="245"/>
      <c r="E309" s="245"/>
      <c r="F309" s="245"/>
      <c r="G309" s="245"/>
      <c r="H309" s="245"/>
      <c r="I309" s="245"/>
      <c r="J309" s="245"/>
    </row>
    <row r="310" spans="1:10" ht="27.75" customHeight="1">
      <c r="A310" s="245"/>
      <c r="B310" s="245"/>
      <c r="C310" s="245"/>
      <c r="D310" s="245"/>
      <c r="E310" s="245"/>
      <c r="F310" s="245"/>
      <c r="G310" s="245"/>
      <c r="H310" s="245"/>
      <c r="I310" s="245"/>
      <c r="J310" s="245"/>
    </row>
    <row r="311" spans="1:10" ht="27.75" customHeight="1">
      <c r="A311" s="245"/>
      <c r="B311" s="245"/>
      <c r="C311" s="245"/>
      <c r="D311" s="245"/>
      <c r="E311" s="245"/>
      <c r="F311" s="245"/>
      <c r="G311" s="245"/>
      <c r="H311" s="245"/>
      <c r="I311" s="245"/>
      <c r="J311" s="245"/>
    </row>
    <row r="312" spans="1:10" ht="27.75" customHeight="1">
      <c r="A312" s="245"/>
      <c r="B312" s="245"/>
      <c r="C312" s="245"/>
      <c r="D312" s="245"/>
      <c r="E312" s="245"/>
      <c r="F312" s="245"/>
      <c r="G312" s="245"/>
      <c r="H312" s="245"/>
      <c r="I312" s="245"/>
      <c r="J312" s="245"/>
    </row>
    <row r="313" spans="1:10" ht="27.75" customHeight="1">
      <c r="A313" s="245"/>
      <c r="B313" s="245"/>
      <c r="C313" s="245"/>
      <c r="D313" s="245"/>
      <c r="E313" s="245"/>
      <c r="F313" s="245"/>
      <c r="G313" s="245"/>
      <c r="H313" s="245"/>
      <c r="I313" s="245"/>
      <c r="J313" s="245"/>
    </row>
    <row r="314" spans="1:10" ht="27.75" customHeight="1">
      <c r="A314" s="245"/>
      <c r="B314" s="245"/>
      <c r="C314" s="245"/>
      <c r="D314" s="245"/>
      <c r="E314" s="245"/>
      <c r="F314" s="245"/>
      <c r="G314" s="245"/>
      <c r="H314" s="245"/>
      <c r="I314" s="245"/>
      <c r="J314" s="245"/>
    </row>
    <row r="315" spans="1:10" ht="27.75" customHeight="1">
      <c r="A315" s="245"/>
      <c r="B315" s="245"/>
      <c r="C315" s="245"/>
      <c r="D315" s="245"/>
      <c r="E315" s="245"/>
      <c r="F315" s="245"/>
      <c r="G315" s="245"/>
      <c r="H315" s="245"/>
      <c r="I315" s="245"/>
      <c r="J315" s="245"/>
    </row>
    <row r="316" spans="1:10" ht="27.75" customHeight="1">
      <c r="A316" s="245"/>
      <c r="B316" s="245"/>
      <c r="C316" s="245"/>
      <c r="D316" s="245"/>
      <c r="E316" s="245"/>
      <c r="F316" s="245"/>
      <c r="G316" s="245"/>
      <c r="H316" s="245"/>
      <c r="I316" s="245"/>
      <c r="J316" s="245"/>
    </row>
    <row r="317" spans="1:10" ht="27.75" customHeight="1">
      <c r="A317" s="245"/>
      <c r="B317" s="245"/>
      <c r="C317" s="245"/>
      <c r="D317" s="245"/>
      <c r="E317" s="245"/>
      <c r="F317" s="245"/>
      <c r="G317" s="245"/>
      <c r="H317" s="245"/>
      <c r="I317" s="245"/>
      <c r="J317" s="245"/>
    </row>
    <row r="318" spans="1:10" ht="27.75" customHeight="1">
      <c r="A318" s="245"/>
      <c r="B318" s="245"/>
      <c r="C318" s="245"/>
      <c r="D318" s="245"/>
      <c r="E318" s="245"/>
      <c r="F318" s="245"/>
      <c r="G318" s="245"/>
      <c r="H318" s="245"/>
      <c r="I318" s="245"/>
      <c r="J318" s="245"/>
    </row>
    <row r="319" spans="1:10" ht="27.75" customHeight="1">
      <c r="A319" s="245"/>
      <c r="B319" s="245"/>
      <c r="C319" s="245"/>
      <c r="D319" s="245"/>
      <c r="E319" s="245"/>
      <c r="F319" s="245"/>
      <c r="G319" s="245"/>
      <c r="H319" s="245"/>
      <c r="I319" s="245"/>
      <c r="J319" s="245"/>
    </row>
    <row r="320" spans="1:10" ht="27.75" customHeight="1">
      <c r="A320" s="245"/>
      <c r="B320" s="245"/>
      <c r="C320" s="245"/>
      <c r="D320" s="245"/>
      <c r="E320" s="245"/>
      <c r="F320" s="245"/>
      <c r="G320" s="245"/>
      <c r="H320" s="245"/>
      <c r="I320" s="245"/>
      <c r="J320" s="245"/>
    </row>
    <row r="321" spans="1:10" ht="27.75" customHeight="1">
      <c r="A321" s="245"/>
      <c r="B321" s="245"/>
      <c r="C321" s="245"/>
      <c r="D321" s="245"/>
      <c r="E321" s="245"/>
      <c r="F321" s="245"/>
      <c r="G321" s="245"/>
      <c r="H321" s="245"/>
      <c r="I321" s="245"/>
      <c r="J321" s="245"/>
    </row>
    <row r="322" spans="1:10" ht="27.75" customHeight="1">
      <c r="A322" s="245"/>
      <c r="B322" s="245"/>
      <c r="C322" s="245"/>
      <c r="D322" s="245"/>
      <c r="E322" s="245"/>
      <c r="F322" s="245"/>
      <c r="G322" s="245"/>
      <c r="H322" s="245"/>
      <c r="I322" s="245"/>
      <c r="J322" s="245"/>
    </row>
    <row r="323" spans="1:10" ht="27.75" customHeight="1">
      <c r="A323" s="245"/>
      <c r="B323" s="245"/>
      <c r="C323" s="245"/>
      <c r="D323" s="245"/>
      <c r="E323" s="245"/>
      <c r="F323" s="245"/>
      <c r="G323" s="245"/>
      <c r="H323" s="245"/>
      <c r="I323" s="245"/>
      <c r="J323" s="245"/>
    </row>
    <row r="324" spans="1:10" ht="27.75" customHeight="1">
      <c r="A324" s="245"/>
      <c r="B324" s="245"/>
      <c r="C324" s="245"/>
      <c r="D324" s="245"/>
      <c r="E324" s="245"/>
      <c r="F324" s="245"/>
      <c r="G324" s="245"/>
      <c r="H324" s="245"/>
      <c r="I324" s="245"/>
      <c r="J324" s="245"/>
    </row>
    <row r="325" spans="1:10" ht="27.75" customHeight="1">
      <c r="A325" s="245"/>
      <c r="B325" s="245"/>
      <c r="C325" s="245"/>
      <c r="D325" s="245"/>
      <c r="E325" s="245"/>
      <c r="F325" s="245"/>
      <c r="G325" s="245"/>
      <c r="H325" s="245"/>
      <c r="I325" s="245"/>
      <c r="J325" s="245"/>
    </row>
    <row r="326" spans="1:10" ht="27.75" customHeight="1">
      <c r="A326" s="245"/>
      <c r="B326" s="245"/>
      <c r="C326" s="245"/>
      <c r="D326" s="245"/>
      <c r="E326" s="245"/>
      <c r="F326" s="245"/>
      <c r="G326" s="245"/>
      <c r="H326" s="245"/>
      <c r="I326" s="245"/>
      <c r="J326" s="245"/>
    </row>
    <row r="327" spans="1:10" ht="27.75" customHeight="1">
      <c r="A327" s="245"/>
      <c r="B327" s="245"/>
      <c r="C327" s="245"/>
      <c r="D327" s="245"/>
      <c r="E327" s="245"/>
      <c r="F327" s="245"/>
      <c r="G327" s="245"/>
      <c r="H327" s="245"/>
      <c r="I327" s="245"/>
      <c r="J327" s="245"/>
    </row>
    <row r="328" spans="1:10" ht="27.75" customHeight="1">
      <c r="A328" s="245"/>
      <c r="B328" s="245"/>
      <c r="C328" s="245"/>
      <c r="D328" s="245"/>
      <c r="E328" s="245"/>
      <c r="F328" s="245"/>
      <c r="G328" s="245"/>
      <c r="H328" s="245"/>
      <c r="I328" s="245"/>
      <c r="J328" s="245"/>
    </row>
    <row r="329" spans="1:10" ht="27.75" customHeight="1">
      <c r="A329" s="245"/>
      <c r="B329" s="245"/>
      <c r="C329" s="245"/>
      <c r="D329" s="245"/>
      <c r="E329" s="245"/>
      <c r="F329" s="245"/>
      <c r="G329" s="245"/>
      <c r="H329" s="245"/>
      <c r="I329" s="245"/>
      <c r="J329" s="245"/>
    </row>
    <row r="330" spans="1:10" ht="27.75" customHeight="1">
      <c r="A330" s="245"/>
      <c r="B330" s="245"/>
      <c r="C330" s="245"/>
      <c r="D330" s="245"/>
      <c r="E330" s="245"/>
      <c r="F330" s="245"/>
      <c r="G330" s="245"/>
      <c r="H330" s="245"/>
      <c r="I330" s="245"/>
      <c r="J330" s="245"/>
    </row>
    <row r="331" spans="1:10" ht="27.75" customHeight="1">
      <c r="A331" s="245"/>
      <c r="B331" s="245"/>
      <c r="C331" s="245"/>
      <c r="D331" s="245"/>
      <c r="E331" s="245"/>
      <c r="F331" s="245"/>
      <c r="G331" s="245"/>
      <c r="H331" s="245"/>
      <c r="I331" s="245"/>
      <c r="J331" s="245"/>
    </row>
    <row r="332" spans="1:10" ht="27.75" customHeight="1">
      <c r="A332" s="245"/>
      <c r="B332" s="245"/>
      <c r="C332" s="245"/>
      <c r="D332" s="245"/>
      <c r="E332" s="245"/>
      <c r="F332" s="245"/>
      <c r="G332" s="245"/>
      <c r="H332" s="245"/>
      <c r="I332" s="245"/>
      <c r="J332" s="245"/>
    </row>
    <row r="333" spans="1:10" ht="27.75" customHeight="1">
      <c r="A333" s="245"/>
      <c r="B333" s="245"/>
      <c r="C333" s="245"/>
      <c r="D333" s="245"/>
      <c r="E333" s="245"/>
      <c r="F333" s="245"/>
      <c r="G333" s="245"/>
      <c r="H333" s="245"/>
      <c r="I333" s="245"/>
      <c r="J333" s="245"/>
    </row>
    <row r="334" spans="1:10" ht="27.75" customHeight="1">
      <c r="A334" s="245"/>
      <c r="B334" s="245"/>
      <c r="C334" s="245"/>
      <c r="D334" s="245"/>
      <c r="E334" s="245"/>
      <c r="F334" s="245"/>
      <c r="G334" s="245"/>
      <c r="H334" s="245"/>
      <c r="I334" s="245"/>
      <c r="J334" s="245"/>
    </row>
    <row r="335" spans="1:10" ht="27.75" customHeight="1">
      <c r="A335" s="245"/>
      <c r="B335" s="245"/>
      <c r="C335" s="245"/>
      <c r="D335" s="245"/>
      <c r="E335" s="245"/>
      <c r="F335" s="245"/>
      <c r="G335" s="245"/>
      <c r="H335" s="245"/>
      <c r="I335" s="245"/>
      <c r="J335" s="245"/>
    </row>
    <row r="336" spans="1:10" ht="27.75" customHeight="1">
      <c r="A336" s="245"/>
      <c r="B336" s="245"/>
      <c r="C336" s="245"/>
      <c r="D336" s="245"/>
      <c r="E336" s="245"/>
      <c r="F336" s="245"/>
      <c r="G336" s="245"/>
      <c r="H336" s="245"/>
      <c r="I336" s="245"/>
      <c r="J336" s="245"/>
    </row>
    <row r="337" spans="1:10" ht="27.75" customHeight="1">
      <c r="A337" s="245"/>
      <c r="B337" s="245"/>
      <c r="C337" s="245"/>
      <c r="D337" s="245"/>
      <c r="E337" s="245"/>
      <c r="F337" s="245"/>
      <c r="G337" s="245"/>
      <c r="H337" s="245"/>
      <c r="I337" s="245"/>
      <c r="J337" s="245"/>
    </row>
    <row r="338" spans="1:10" ht="27.75" customHeight="1">
      <c r="A338" s="245"/>
      <c r="B338" s="245"/>
      <c r="C338" s="245"/>
      <c r="D338" s="245"/>
      <c r="E338" s="245"/>
      <c r="F338" s="245"/>
      <c r="G338" s="245"/>
      <c r="H338" s="245"/>
      <c r="I338" s="245"/>
      <c r="J338" s="245"/>
    </row>
    <row r="339" spans="1:10" ht="27.75" customHeight="1">
      <c r="A339" s="245"/>
      <c r="B339" s="245"/>
      <c r="C339" s="245"/>
      <c r="D339" s="245"/>
      <c r="E339" s="245"/>
      <c r="F339" s="245"/>
      <c r="G339" s="245"/>
      <c r="H339" s="245"/>
      <c r="I339" s="245"/>
      <c r="J339" s="245"/>
    </row>
    <row r="340" spans="1:10" ht="27.75" customHeight="1">
      <c r="A340" s="245"/>
      <c r="B340" s="245"/>
      <c r="C340" s="245"/>
      <c r="D340" s="245"/>
      <c r="E340" s="245"/>
      <c r="F340" s="245"/>
      <c r="G340" s="245"/>
      <c r="H340" s="245"/>
      <c r="I340" s="245"/>
      <c r="J340" s="245"/>
    </row>
    <row r="341" spans="1:10" ht="27.75" customHeight="1">
      <c r="A341" s="245"/>
      <c r="B341" s="245"/>
      <c r="C341" s="245"/>
      <c r="D341" s="245"/>
      <c r="E341" s="245"/>
      <c r="F341" s="245"/>
      <c r="G341" s="245"/>
      <c r="H341" s="245"/>
      <c r="I341" s="245"/>
      <c r="J341" s="245"/>
    </row>
    <row r="342" spans="1:10" ht="27.75" customHeight="1">
      <c r="A342" s="245"/>
      <c r="B342" s="245"/>
      <c r="C342" s="245"/>
      <c r="D342" s="245"/>
      <c r="E342" s="245"/>
      <c r="F342" s="245"/>
      <c r="G342" s="245"/>
      <c r="H342" s="245"/>
      <c r="I342" s="245"/>
      <c r="J342" s="245"/>
    </row>
    <row r="343" spans="1:10" ht="27.75" customHeight="1">
      <c r="A343" s="245"/>
      <c r="B343" s="245"/>
      <c r="C343" s="245"/>
      <c r="D343" s="245"/>
      <c r="E343" s="245"/>
      <c r="F343" s="245"/>
      <c r="G343" s="245"/>
      <c r="H343" s="245"/>
      <c r="I343" s="245"/>
      <c r="J343" s="245"/>
    </row>
    <row r="344" spans="1:10" ht="27.75" customHeight="1">
      <c r="A344" s="245"/>
      <c r="B344" s="245"/>
      <c r="C344" s="245"/>
      <c r="D344" s="245"/>
      <c r="E344" s="245"/>
      <c r="F344" s="245"/>
      <c r="G344" s="245"/>
      <c r="H344" s="245"/>
      <c r="I344" s="245"/>
      <c r="J344" s="245"/>
    </row>
    <row r="345" spans="1:10" ht="27.75" customHeight="1">
      <c r="A345" s="245"/>
      <c r="B345" s="245"/>
      <c r="C345" s="245"/>
      <c r="D345" s="245"/>
      <c r="E345" s="245"/>
      <c r="F345" s="245"/>
      <c r="G345" s="245"/>
      <c r="H345" s="245"/>
      <c r="I345" s="245"/>
      <c r="J345" s="245"/>
    </row>
    <row r="346" spans="1:10" ht="27.75" customHeight="1">
      <c r="A346" s="245"/>
      <c r="B346" s="245"/>
      <c r="C346" s="245"/>
      <c r="D346" s="245"/>
      <c r="E346" s="245"/>
      <c r="F346" s="245"/>
      <c r="G346" s="245"/>
      <c r="H346" s="245"/>
      <c r="I346" s="245"/>
      <c r="J346" s="245"/>
    </row>
    <row r="347" spans="1:10" ht="27.75" customHeight="1">
      <c r="A347" s="245"/>
      <c r="B347" s="245"/>
      <c r="C347" s="245"/>
      <c r="D347" s="245"/>
      <c r="E347" s="245"/>
      <c r="F347" s="245"/>
      <c r="G347" s="245"/>
      <c r="H347" s="245"/>
      <c r="I347" s="245"/>
      <c r="J347" s="245"/>
    </row>
    <row r="348" spans="1:10" ht="27.75" customHeight="1">
      <c r="A348" s="245"/>
      <c r="B348" s="245"/>
      <c r="C348" s="245"/>
      <c r="D348" s="245"/>
      <c r="E348" s="245"/>
      <c r="F348" s="245"/>
      <c r="G348" s="245"/>
      <c r="H348" s="245"/>
      <c r="I348" s="245"/>
      <c r="J348" s="245"/>
    </row>
    <row r="349" spans="1:10" ht="27.75" customHeight="1">
      <c r="A349" s="245"/>
      <c r="B349" s="245"/>
      <c r="C349" s="245"/>
      <c r="D349" s="245"/>
      <c r="E349" s="245"/>
      <c r="F349" s="245"/>
      <c r="G349" s="245"/>
      <c r="H349" s="245"/>
      <c r="I349" s="245"/>
      <c r="J349" s="245"/>
    </row>
    <row r="350" spans="1:10" ht="27.75" customHeight="1">
      <c r="A350" s="245"/>
      <c r="B350" s="245"/>
      <c r="C350" s="245"/>
      <c r="D350" s="245"/>
      <c r="E350" s="245"/>
      <c r="F350" s="245"/>
      <c r="G350" s="245"/>
      <c r="H350" s="245"/>
      <c r="I350" s="245"/>
      <c r="J350" s="245"/>
    </row>
    <row r="351" spans="1:10" ht="27.75" customHeight="1">
      <c r="A351" s="245"/>
      <c r="B351" s="245"/>
      <c r="C351" s="245"/>
      <c r="D351" s="245"/>
      <c r="E351" s="245"/>
      <c r="F351" s="245"/>
      <c r="G351" s="245"/>
      <c r="H351" s="245"/>
      <c r="I351" s="245"/>
      <c r="J351" s="245"/>
    </row>
    <row r="352" spans="1:10" ht="27.75" customHeight="1">
      <c r="A352" s="245"/>
      <c r="B352" s="245"/>
      <c r="C352" s="245"/>
      <c r="D352" s="245"/>
      <c r="E352" s="245"/>
      <c r="F352" s="245"/>
      <c r="G352" s="245"/>
      <c r="H352" s="245"/>
      <c r="I352" s="245"/>
      <c r="J352" s="245"/>
    </row>
    <row r="353" spans="1:10" ht="27.75" customHeight="1">
      <c r="A353" s="245"/>
      <c r="B353" s="245"/>
      <c r="C353" s="245"/>
      <c r="D353" s="245"/>
      <c r="E353" s="245"/>
      <c r="F353" s="245"/>
      <c r="G353" s="245"/>
      <c r="H353" s="245"/>
      <c r="I353" s="245"/>
      <c r="J353" s="245"/>
    </row>
    <row r="354" spans="1:10" ht="27.75" customHeight="1">
      <c r="A354" s="245"/>
      <c r="B354" s="245"/>
      <c r="C354" s="245"/>
      <c r="D354" s="245"/>
      <c r="E354" s="245"/>
      <c r="F354" s="245"/>
      <c r="G354" s="245"/>
      <c r="H354" s="245"/>
      <c r="I354" s="245"/>
      <c r="J354" s="245"/>
    </row>
    <row r="355" spans="1:10" ht="27.75" customHeight="1">
      <c r="A355" s="245"/>
      <c r="B355" s="245"/>
      <c r="C355" s="245"/>
      <c r="D355" s="245"/>
      <c r="E355" s="245"/>
      <c r="F355" s="245"/>
      <c r="G355" s="245"/>
      <c r="H355" s="245"/>
      <c r="I355" s="245"/>
      <c r="J355" s="245"/>
    </row>
    <row r="356" spans="1:10" ht="27.75" customHeight="1">
      <c r="A356" s="245"/>
      <c r="B356" s="245"/>
      <c r="C356" s="245"/>
      <c r="D356" s="245"/>
      <c r="E356" s="245"/>
      <c r="F356" s="245"/>
      <c r="G356" s="245"/>
      <c r="H356" s="245"/>
      <c r="I356" s="245"/>
      <c r="J356" s="245"/>
    </row>
    <row r="357" spans="1:10" ht="27.75" customHeight="1">
      <c r="A357" s="245"/>
      <c r="B357" s="245"/>
      <c r="C357" s="245"/>
      <c r="D357" s="245"/>
      <c r="E357" s="245"/>
      <c r="F357" s="245"/>
      <c r="G357" s="245"/>
      <c r="H357" s="245"/>
      <c r="I357" s="245"/>
      <c r="J357" s="245"/>
    </row>
    <row r="358" spans="1:10" ht="27.75" customHeight="1">
      <c r="A358" s="245"/>
      <c r="B358" s="245"/>
      <c r="C358" s="245"/>
      <c r="D358" s="245"/>
      <c r="E358" s="245"/>
      <c r="F358" s="245"/>
      <c r="G358" s="245"/>
      <c r="H358" s="245"/>
      <c r="I358" s="245"/>
      <c r="J358" s="245"/>
    </row>
    <row r="359" spans="1:10" ht="27.75" customHeight="1">
      <c r="A359" s="245"/>
      <c r="B359" s="245"/>
      <c r="C359" s="245"/>
      <c r="D359" s="245"/>
      <c r="E359" s="245"/>
      <c r="F359" s="245"/>
      <c r="G359" s="245"/>
      <c r="H359" s="245"/>
      <c r="I359" s="245"/>
      <c r="J359" s="245"/>
    </row>
    <row r="360" spans="1:10" ht="27.75" customHeight="1">
      <c r="A360" s="245"/>
      <c r="B360" s="245"/>
      <c r="C360" s="245"/>
      <c r="D360" s="245"/>
      <c r="E360" s="245"/>
      <c r="F360" s="245"/>
      <c r="G360" s="245"/>
      <c r="H360" s="245"/>
      <c r="I360" s="245"/>
      <c r="J360" s="245"/>
    </row>
    <row r="361" spans="1:10" ht="27.75" customHeight="1">
      <c r="A361" s="245"/>
      <c r="B361" s="245"/>
      <c r="C361" s="245"/>
      <c r="D361" s="245"/>
      <c r="E361" s="245"/>
      <c r="F361" s="245"/>
      <c r="G361" s="245"/>
      <c r="H361" s="245"/>
      <c r="I361" s="245"/>
      <c r="J361" s="245"/>
    </row>
    <row r="362" spans="1:10" ht="27.75" customHeight="1">
      <c r="A362" s="245"/>
      <c r="B362" s="245"/>
      <c r="C362" s="245"/>
      <c r="D362" s="245"/>
      <c r="E362" s="245"/>
      <c r="F362" s="245"/>
      <c r="G362" s="245"/>
      <c r="H362" s="245"/>
      <c r="I362" s="245"/>
      <c r="J362" s="245"/>
    </row>
    <row r="363" spans="1:10" ht="27.75" customHeight="1">
      <c r="A363" s="245"/>
      <c r="B363" s="245"/>
      <c r="C363" s="245"/>
      <c r="D363" s="245"/>
      <c r="E363" s="245"/>
      <c r="F363" s="245"/>
      <c r="G363" s="245"/>
      <c r="H363" s="245"/>
      <c r="I363" s="245"/>
      <c r="J363" s="245"/>
    </row>
    <row r="364" spans="1:10" ht="27.75" customHeight="1">
      <c r="A364" s="245"/>
      <c r="B364" s="245"/>
      <c r="C364" s="245"/>
      <c r="D364" s="245"/>
      <c r="E364" s="245"/>
      <c r="F364" s="245"/>
      <c r="G364" s="245"/>
      <c r="H364" s="245"/>
      <c r="I364" s="245"/>
      <c r="J364" s="245"/>
    </row>
    <row r="365" spans="1:10" ht="27.75" customHeight="1">
      <c r="A365" s="245"/>
      <c r="B365" s="245"/>
      <c r="C365" s="245"/>
      <c r="D365" s="245"/>
      <c r="E365" s="245"/>
      <c r="F365" s="245"/>
      <c r="G365" s="245"/>
      <c r="H365" s="245"/>
      <c r="I365" s="245"/>
      <c r="J365" s="245"/>
    </row>
    <row r="366" spans="1:10" ht="27.75" customHeight="1">
      <c r="A366" s="245"/>
      <c r="B366" s="245"/>
      <c r="C366" s="245"/>
      <c r="D366" s="245"/>
      <c r="E366" s="245"/>
      <c r="F366" s="245"/>
      <c r="G366" s="245"/>
      <c r="H366" s="245"/>
      <c r="I366" s="245"/>
      <c r="J366" s="245"/>
    </row>
    <row r="367" spans="1:10" ht="27.75" customHeight="1">
      <c r="A367" s="245"/>
      <c r="B367" s="245"/>
      <c r="C367" s="245"/>
      <c r="D367" s="245"/>
      <c r="E367" s="245"/>
      <c r="F367" s="245"/>
      <c r="G367" s="245"/>
      <c r="H367" s="245"/>
      <c r="I367" s="245"/>
      <c r="J367" s="245"/>
    </row>
    <row r="368" spans="1:10" ht="27.75" customHeight="1">
      <c r="A368" s="245"/>
      <c r="B368" s="245"/>
      <c r="C368" s="245"/>
      <c r="D368" s="245"/>
      <c r="E368" s="245"/>
      <c r="F368" s="245"/>
      <c r="G368" s="245"/>
      <c r="H368" s="245"/>
      <c r="I368" s="245"/>
      <c r="J368" s="245"/>
    </row>
    <row r="369" spans="1:10" ht="27.75" customHeight="1">
      <c r="A369" s="245"/>
      <c r="B369" s="245"/>
      <c r="C369" s="245"/>
      <c r="D369" s="245"/>
      <c r="E369" s="245"/>
      <c r="F369" s="245"/>
      <c r="G369" s="245"/>
      <c r="H369" s="245"/>
      <c r="I369" s="245"/>
      <c r="J369" s="245"/>
    </row>
    <row r="370" spans="1:10" ht="27.75" customHeight="1">
      <c r="A370" s="245"/>
      <c r="B370" s="245"/>
      <c r="C370" s="245"/>
      <c r="D370" s="245"/>
      <c r="E370" s="245"/>
      <c r="F370" s="245"/>
      <c r="G370" s="245"/>
      <c r="H370" s="245"/>
      <c r="I370" s="245"/>
      <c r="J370" s="245"/>
    </row>
    <row r="371" spans="1:10" ht="27.75" customHeight="1">
      <c r="A371" s="245"/>
      <c r="B371" s="245"/>
      <c r="C371" s="245"/>
      <c r="D371" s="245"/>
      <c r="E371" s="245"/>
      <c r="F371" s="245"/>
      <c r="G371" s="245"/>
      <c r="H371" s="245"/>
      <c r="I371" s="245"/>
      <c r="J371" s="245"/>
    </row>
    <row r="372" spans="1:10" ht="27.75" customHeight="1">
      <c r="A372" s="245"/>
      <c r="B372" s="245"/>
      <c r="C372" s="245"/>
      <c r="D372" s="245"/>
      <c r="E372" s="245"/>
      <c r="F372" s="245"/>
      <c r="G372" s="245"/>
      <c r="H372" s="245"/>
      <c r="I372" s="245"/>
      <c r="J372" s="245"/>
    </row>
    <row r="373" spans="1:10" ht="27.75" customHeight="1">
      <c r="A373" s="245"/>
      <c r="B373" s="245"/>
      <c r="C373" s="245"/>
      <c r="D373" s="245"/>
      <c r="E373" s="245"/>
      <c r="F373" s="245"/>
      <c r="G373" s="245"/>
      <c r="H373" s="245"/>
      <c r="I373" s="245"/>
      <c r="J373" s="245"/>
    </row>
    <row r="374" spans="1:10" ht="27.75" customHeight="1">
      <c r="A374" s="245"/>
      <c r="B374" s="245"/>
      <c r="C374" s="245"/>
      <c r="D374" s="245"/>
      <c r="E374" s="245"/>
      <c r="F374" s="245"/>
      <c r="G374" s="245"/>
      <c r="H374" s="245"/>
      <c r="I374" s="245"/>
      <c r="J374" s="245"/>
    </row>
    <row r="375" spans="1:10" ht="27.75" customHeight="1">
      <c r="A375" s="245"/>
      <c r="B375" s="245"/>
      <c r="C375" s="245"/>
      <c r="D375" s="245"/>
      <c r="E375" s="245"/>
      <c r="F375" s="245"/>
      <c r="G375" s="245"/>
      <c r="H375" s="245"/>
      <c r="I375" s="245"/>
      <c r="J375" s="245"/>
    </row>
    <row r="376" spans="1:10" ht="27.75" customHeight="1">
      <c r="A376" s="245"/>
      <c r="B376" s="245"/>
      <c r="C376" s="245"/>
      <c r="D376" s="245"/>
      <c r="E376" s="245"/>
      <c r="F376" s="245"/>
      <c r="G376" s="245"/>
      <c r="H376" s="245"/>
      <c r="I376" s="245"/>
      <c r="J376" s="245"/>
    </row>
    <row r="377" spans="1:10" ht="27.75" customHeight="1">
      <c r="A377" s="245"/>
      <c r="B377" s="245"/>
      <c r="C377" s="245"/>
      <c r="D377" s="245"/>
      <c r="E377" s="245"/>
      <c r="F377" s="245"/>
      <c r="G377" s="245"/>
      <c r="H377" s="245"/>
      <c r="I377" s="245"/>
      <c r="J377" s="245"/>
    </row>
    <row r="378" spans="1:10" ht="27.75" customHeight="1">
      <c r="A378" s="245"/>
      <c r="B378" s="245"/>
      <c r="C378" s="245"/>
      <c r="D378" s="245"/>
      <c r="E378" s="245"/>
      <c r="F378" s="245"/>
      <c r="G378" s="245"/>
      <c r="H378" s="245"/>
      <c r="I378" s="245"/>
      <c r="J378" s="245"/>
    </row>
    <row r="379" spans="1:10" ht="27.75" customHeight="1">
      <c r="A379" s="245"/>
      <c r="B379" s="245"/>
      <c r="C379" s="245"/>
      <c r="D379" s="245"/>
      <c r="E379" s="245"/>
      <c r="F379" s="245"/>
      <c r="G379" s="245"/>
      <c r="H379" s="245"/>
      <c r="I379" s="245"/>
      <c r="J379" s="245"/>
    </row>
    <row r="380" spans="1:10" ht="27.75" customHeight="1">
      <c r="A380" s="245"/>
      <c r="B380" s="245"/>
      <c r="C380" s="245"/>
      <c r="D380" s="245"/>
      <c r="E380" s="245"/>
      <c r="F380" s="245"/>
      <c r="G380" s="245"/>
      <c r="H380" s="245"/>
      <c r="I380" s="245"/>
      <c r="J380" s="245"/>
    </row>
    <row r="381" spans="1:10" ht="27.75" customHeight="1">
      <c r="A381" s="245"/>
      <c r="B381" s="245"/>
      <c r="C381" s="245"/>
      <c r="D381" s="245"/>
      <c r="E381" s="245"/>
      <c r="F381" s="245"/>
      <c r="G381" s="245"/>
      <c r="H381" s="245"/>
      <c r="I381" s="245"/>
      <c r="J381" s="245"/>
    </row>
    <row r="382" spans="1:10" ht="27.75" customHeight="1">
      <c r="A382" s="245"/>
      <c r="B382" s="245"/>
      <c r="C382" s="245"/>
      <c r="D382" s="245"/>
      <c r="E382" s="245"/>
      <c r="F382" s="245"/>
      <c r="G382" s="245"/>
      <c r="H382" s="245"/>
      <c r="I382" s="245"/>
      <c r="J382" s="245"/>
    </row>
    <row r="383" spans="1:10" ht="27.75" customHeight="1">
      <c r="A383" s="245"/>
      <c r="B383" s="245"/>
      <c r="C383" s="245"/>
      <c r="D383" s="245"/>
      <c r="E383" s="245"/>
      <c r="F383" s="245"/>
      <c r="G383" s="245"/>
      <c r="H383" s="245"/>
      <c r="I383" s="245"/>
      <c r="J383" s="245"/>
    </row>
    <row r="384" spans="1:10" ht="27.75" customHeight="1">
      <c r="A384" s="245"/>
      <c r="B384" s="245"/>
      <c r="C384" s="245"/>
      <c r="D384" s="245"/>
      <c r="E384" s="245"/>
      <c r="F384" s="245"/>
      <c r="G384" s="245"/>
      <c r="H384" s="245"/>
      <c r="I384" s="245"/>
      <c r="J384" s="245"/>
    </row>
    <row r="385" spans="1:10" ht="27.75" customHeight="1">
      <c r="A385" s="245"/>
      <c r="B385" s="245"/>
      <c r="C385" s="245"/>
      <c r="D385" s="245"/>
      <c r="E385" s="245"/>
      <c r="F385" s="245"/>
      <c r="G385" s="245"/>
      <c r="H385" s="245"/>
      <c r="I385" s="245"/>
      <c r="J385" s="245"/>
    </row>
    <row r="386" spans="1:10" ht="27.75" customHeight="1">
      <c r="A386" s="245"/>
      <c r="B386" s="245"/>
      <c r="C386" s="245"/>
      <c r="D386" s="245"/>
      <c r="E386" s="245"/>
      <c r="F386" s="245"/>
      <c r="G386" s="245"/>
      <c r="H386" s="245"/>
      <c r="I386" s="245"/>
      <c r="J386" s="245"/>
    </row>
    <row r="387" spans="1:10" ht="27.75" customHeight="1">
      <c r="A387" s="245"/>
      <c r="B387" s="245"/>
      <c r="C387" s="245"/>
      <c r="D387" s="245"/>
      <c r="E387" s="245"/>
      <c r="F387" s="245"/>
      <c r="G387" s="245"/>
      <c r="H387" s="245"/>
      <c r="I387" s="245"/>
      <c r="J387" s="245"/>
    </row>
    <row r="388" spans="1:10" ht="27.75" customHeight="1">
      <c r="A388" s="245"/>
      <c r="B388" s="245"/>
      <c r="C388" s="245"/>
      <c r="D388" s="245"/>
      <c r="E388" s="245"/>
      <c r="F388" s="245"/>
      <c r="G388" s="245"/>
      <c r="H388" s="245"/>
      <c r="I388" s="245"/>
      <c r="J388" s="245"/>
    </row>
    <row r="389" spans="1:10" ht="27.75" customHeight="1">
      <c r="A389" s="245"/>
      <c r="B389" s="245"/>
      <c r="C389" s="245"/>
      <c r="D389" s="245"/>
      <c r="E389" s="245"/>
      <c r="F389" s="245"/>
      <c r="G389" s="245"/>
      <c r="H389" s="245"/>
      <c r="I389" s="245"/>
      <c r="J389" s="245"/>
    </row>
    <row r="390" spans="1:10" ht="27.75" customHeight="1">
      <c r="A390" s="245"/>
      <c r="B390" s="245"/>
      <c r="C390" s="245"/>
      <c r="D390" s="245"/>
      <c r="E390" s="245"/>
      <c r="F390" s="245"/>
      <c r="G390" s="245"/>
      <c r="H390" s="245"/>
      <c r="I390" s="245"/>
      <c r="J390" s="245"/>
    </row>
    <row r="391" spans="1:10" ht="27.75" customHeight="1">
      <c r="A391" s="245"/>
      <c r="B391" s="245"/>
      <c r="C391" s="245"/>
      <c r="D391" s="245"/>
      <c r="E391" s="245"/>
      <c r="F391" s="245"/>
      <c r="G391" s="245"/>
      <c r="H391" s="245"/>
      <c r="I391" s="245"/>
      <c r="J391" s="245"/>
    </row>
    <row r="392" spans="1:10" ht="27.75" customHeight="1">
      <c r="A392" s="245"/>
      <c r="B392" s="245"/>
      <c r="C392" s="245"/>
      <c r="D392" s="245"/>
      <c r="E392" s="245"/>
      <c r="F392" s="245"/>
      <c r="G392" s="245"/>
      <c r="H392" s="245"/>
      <c r="I392" s="245"/>
      <c r="J392" s="245"/>
    </row>
    <row r="393" spans="1:10" ht="27.75" customHeight="1">
      <c r="A393" s="245"/>
      <c r="B393" s="245"/>
      <c r="C393" s="245"/>
      <c r="D393" s="245"/>
      <c r="E393" s="245"/>
      <c r="F393" s="245"/>
      <c r="G393" s="245"/>
      <c r="H393" s="245"/>
      <c r="I393" s="245"/>
      <c r="J393" s="245"/>
    </row>
    <row r="394" spans="1:10" ht="27.75" customHeight="1">
      <c r="A394" s="245"/>
      <c r="B394" s="245"/>
      <c r="C394" s="245"/>
      <c r="D394" s="245"/>
      <c r="E394" s="245"/>
      <c r="F394" s="245"/>
      <c r="G394" s="245"/>
      <c r="H394" s="245"/>
      <c r="I394" s="245"/>
      <c r="J394" s="245"/>
    </row>
    <row r="395" spans="1:10" ht="27.75" customHeight="1">
      <c r="A395" s="245"/>
      <c r="B395" s="245"/>
      <c r="C395" s="245"/>
      <c r="D395" s="245"/>
      <c r="E395" s="245"/>
      <c r="F395" s="245"/>
      <c r="G395" s="245"/>
      <c r="H395" s="245"/>
      <c r="I395" s="245"/>
      <c r="J395" s="245"/>
    </row>
    <row r="396" spans="1:10" ht="27.75" customHeight="1">
      <c r="A396" s="245"/>
      <c r="B396" s="245"/>
      <c r="C396" s="245"/>
      <c r="D396" s="245"/>
      <c r="E396" s="245"/>
      <c r="F396" s="245"/>
      <c r="G396" s="245"/>
      <c r="H396" s="245"/>
      <c r="I396" s="245"/>
      <c r="J396" s="245"/>
    </row>
    <row r="397" spans="1:10" ht="27.75" customHeight="1">
      <c r="A397" s="245"/>
      <c r="B397" s="245"/>
      <c r="C397" s="245"/>
      <c r="D397" s="245"/>
      <c r="E397" s="245"/>
      <c r="F397" s="245"/>
      <c r="G397" s="245"/>
      <c r="H397" s="245"/>
      <c r="I397" s="245"/>
      <c r="J397" s="245"/>
    </row>
    <row r="398" spans="1:10" ht="27.75" customHeight="1">
      <c r="A398" s="245"/>
      <c r="B398" s="245"/>
      <c r="C398" s="245"/>
      <c r="D398" s="245"/>
      <c r="E398" s="245"/>
      <c r="F398" s="245"/>
      <c r="G398" s="245"/>
      <c r="H398" s="245"/>
      <c r="I398" s="245"/>
      <c r="J398" s="245"/>
    </row>
    <row r="399" spans="1:10" ht="27.75" customHeight="1">
      <c r="A399" s="245"/>
      <c r="B399" s="245"/>
      <c r="C399" s="245"/>
      <c r="D399" s="245"/>
      <c r="E399" s="245"/>
      <c r="F399" s="245"/>
      <c r="G399" s="245"/>
      <c r="H399" s="245"/>
      <c r="I399" s="245"/>
      <c r="J399" s="245"/>
    </row>
    <row r="400" spans="1:10" ht="27.75" customHeight="1">
      <c r="A400" s="245"/>
      <c r="B400" s="245"/>
      <c r="C400" s="245"/>
      <c r="D400" s="245"/>
      <c r="E400" s="245"/>
      <c r="F400" s="245"/>
      <c r="G400" s="245"/>
      <c r="H400" s="245"/>
      <c r="I400" s="245"/>
      <c r="J400" s="245"/>
    </row>
    <row r="401" spans="1:10" ht="27.75" customHeight="1">
      <c r="A401" s="245"/>
      <c r="B401" s="245"/>
      <c r="C401" s="245"/>
      <c r="D401" s="245"/>
      <c r="E401" s="245"/>
      <c r="F401" s="245"/>
      <c r="G401" s="245"/>
      <c r="H401" s="245"/>
      <c r="I401" s="245"/>
      <c r="J401" s="245"/>
    </row>
    <row r="402" spans="1:10" ht="27.75" customHeight="1">
      <c r="A402" s="245"/>
      <c r="B402" s="245"/>
      <c r="C402" s="245"/>
      <c r="D402" s="245"/>
      <c r="E402" s="245"/>
      <c r="F402" s="245"/>
      <c r="G402" s="245"/>
      <c r="H402" s="245"/>
      <c r="I402" s="245"/>
      <c r="J402" s="245"/>
    </row>
    <row r="403" spans="1:10" ht="27.75" customHeight="1">
      <c r="A403" s="245"/>
      <c r="B403" s="245"/>
      <c r="C403" s="245"/>
      <c r="D403" s="245"/>
      <c r="E403" s="245"/>
      <c r="F403" s="245"/>
      <c r="G403" s="245"/>
      <c r="H403" s="245"/>
      <c r="I403" s="245"/>
      <c r="J403" s="245"/>
    </row>
    <row r="404" spans="1:10" ht="27.75" customHeight="1">
      <c r="A404" s="245"/>
      <c r="B404" s="245"/>
      <c r="C404" s="245"/>
      <c r="D404" s="245"/>
      <c r="E404" s="245"/>
      <c r="F404" s="245"/>
      <c r="G404" s="245"/>
      <c r="H404" s="245"/>
      <c r="I404" s="245"/>
      <c r="J404" s="245"/>
    </row>
    <row r="405" spans="1:10" ht="27.75" customHeight="1">
      <c r="A405" s="245"/>
      <c r="B405" s="245"/>
      <c r="C405" s="245"/>
      <c r="D405" s="245"/>
      <c r="E405" s="245"/>
      <c r="F405" s="245"/>
      <c r="G405" s="245"/>
      <c r="H405" s="245"/>
      <c r="I405" s="245"/>
      <c r="J405" s="245"/>
    </row>
    <row r="406" spans="1:10" ht="27.75" customHeight="1">
      <c r="A406" s="245"/>
      <c r="B406" s="245"/>
      <c r="C406" s="245"/>
      <c r="D406" s="245"/>
      <c r="E406" s="245"/>
      <c r="F406" s="245"/>
      <c r="G406" s="245"/>
      <c r="H406" s="245"/>
      <c r="I406" s="245"/>
      <c r="J406" s="245"/>
    </row>
    <row r="407" spans="1:10" ht="27.75" customHeight="1">
      <c r="A407" s="245"/>
      <c r="B407" s="245"/>
      <c r="C407" s="245"/>
      <c r="D407" s="245"/>
      <c r="E407" s="245"/>
      <c r="F407" s="245"/>
      <c r="G407" s="245"/>
      <c r="H407" s="245"/>
      <c r="I407" s="245"/>
      <c r="J407" s="245"/>
    </row>
    <row r="408" spans="1:10" ht="27.75" customHeight="1">
      <c r="A408" s="245"/>
      <c r="B408" s="245"/>
      <c r="C408" s="245"/>
      <c r="D408" s="245"/>
      <c r="E408" s="245"/>
      <c r="F408" s="245"/>
      <c r="G408" s="245"/>
      <c r="H408" s="245"/>
      <c r="I408" s="245"/>
      <c r="J408" s="245"/>
    </row>
    <row r="409" spans="1:10" ht="27.75" customHeight="1">
      <c r="A409" s="245"/>
      <c r="B409" s="245"/>
      <c r="C409" s="245"/>
      <c r="D409" s="245"/>
      <c r="E409" s="245"/>
      <c r="F409" s="245"/>
      <c r="G409" s="245"/>
      <c r="H409" s="245"/>
      <c r="I409" s="245"/>
      <c r="J409" s="245"/>
    </row>
    <row r="410" spans="1:10" ht="27.75" customHeight="1">
      <c r="A410" s="245"/>
      <c r="B410" s="245"/>
      <c r="C410" s="245"/>
      <c r="D410" s="245"/>
      <c r="E410" s="245"/>
      <c r="F410" s="245"/>
      <c r="G410" s="245"/>
      <c r="H410" s="245"/>
      <c r="I410" s="245"/>
      <c r="J410" s="245"/>
    </row>
    <row r="411" spans="1:10" ht="27.75" customHeight="1">
      <c r="A411" s="245"/>
      <c r="B411" s="245"/>
      <c r="C411" s="245"/>
      <c r="D411" s="245"/>
      <c r="E411" s="245"/>
      <c r="F411" s="245"/>
      <c r="G411" s="245"/>
      <c r="H411" s="245"/>
      <c r="I411" s="245"/>
      <c r="J411" s="245"/>
    </row>
    <row r="412" spans="1:10" ht="27.75" customHeight="1">
      <c r="A412" s="245"/>
      <c r="B412" s="245"/>
      <c r="C412" s="245"/>
      <c r="D412" s="245"/>
      <c r="E412" s="245"/>
      <c r="F412" s="245"/>
      <c r="G412" s="245"/>
      <c r="H412" s="245"/>
      <c r="I412" s="245"/>
      <c r="J412" s="245"/>
    </row>
    <row r="413" spans="1:10" ht="27.75" customHeight="1">
      <c r="A413" s="245"/>
      <c r="B413" s="245"/>
      <c r="C413" s="245"/>
      <c r="D413" s="245"/>
      <c r="E413" s="245"/>
      <c r="F413" s="245"/>
      <c r="G413" s="245"/>
      <c r="H413" s="245"/>
      <c r="I413" s="245"/>
      <c r="J413" s="245"/>
    </row>
    <row r="414" spans="1:10" ht="27.75" customHeight="1">
      <c r="A414" s="245"/>
      <c r="B414" s="245"/>
      <c r="C414" s="245"/>
      <c r="D414" s="245"/>
      <c r="E414" s="245"/>
      <c r="F414" s="245"/>
      <c r="G414" s="245"/>
      <c r="H414" s="245"/>
      <c r="I414" s="245"/>
      <c r="J414" s="245"/>
    </row>
    <row r="415" spans="1:10" ht="27.75" customHeight="1">
      <c r="A415" s="245"/>
      <c r="B415" s="245"/>
      <c r="C415" s="245"/>
      <c r="D415" s="245"/>
      <c r="E415" s="245"/>
      <c r="F415" s="245"/>
      <c r="G415" s="245"/>
      <c r="H415" s="245"/>
      <c r="I415" s="245"/>
      <c r="J415" s="245"/>
    </row>
    <row r="416" spans="1:10" ht="27.75" customHeight="1">
      <c r="A416" s="245"/>
      <c r="B416" s="245"/>
      <c r="C416" s="245"/>
      <c r="D416" s="245"/>
      <c r="E416" s="245"/>
      <c r="F416" s="245"/>
      <c r="G416" s="245"/>
      <c r="H416" s="245"/>
      <c r="I416" s="245"/>
      <c r="J416" s="245"/>
    </row>
    <row r="417" spans="1:10" ht="27.75" customHeight="1">
      <c r="A417" s="245"/>
      <c r="B417" s="245"/>
      <c r="C417" s="245"/>
      <c r="D417" s="245"/>
      <c r="E417" s="245"/>
      <c r="F417" s="245"/>
      <c r="G417" s="245"/>
      <c r="H417" s="245"/>
      <c r="I417" s="245"/>
      <c r="J417" s="245"/>
    </row>
    <row r="418" spans="1:10" ht="27.75" customHeight="1">
      <c r="A418" s="245"/>
      <c r="B418" s="245"/>
      <c r="C418" s="245"/>
      <c r="D418" s="245"/>
      <c r="E418" s="245"/>
      <c r="F418" s="245"/>
      <c r="G418" s="245"/>
      <c r="H418" s="245"/>
      <c r="I418" s="245"/>
      <c r="J418" s="245"/>
    </row>
    <row r="419" spans="1:10" ht="27.75" customHeight="1">
      <c r="A419" s="245"/>
      <c r="B419" s="245"/>
      <c r="C419" s="245"/>
      <c r="D419" s="245"/>
      <c r="E419" s="245"/>
      <c r="F419" s="245"/>
      <c r="G419" s="245"/>
      <c r="H419" s="245"/>
      <c r="I419" s="245"/>
      <c r="J419" s="245"/>
    </row>
    <row r="420" spans="1:10" ht="27.75" customHeight="1">
      <c r="A420" s="245"/>
      <c r="B420" s="245"/>
      <c r="C420" s="245"/>
      <c r="D420" s="245"/>
      <c r="E420" s="245"/>
      <c r="F420" s="245"/>
      <c r="G420" s="245"/>
      <c r="H420" s="245"/>
      <c r="I420" s="245"/>
      <c r="J420" s="245"/>
    </row>
    <row r="421" spans="1:10" ht="27.75" customHeight="1">
      <c r="A421" s="245"/>
      <c r="B421" s="245"/>
      <c r="C421" s="245"/>
      <c r="D421" s="245"/>
      <c r="E421" s="245"/>
      <c r="F421" s="245"/>
      <c r="G421" s="245"/>
      <c r="H421" s="245"/>
      <c r="I421" s="245"/>
      <c r="J421" s="245"/>
    </row>
    <row r="422" spans="1:10" ht="27.75" customHeight="1">
      <c r="A422" s="245"/>
      <c r="B422" s="245"/>
      <c r="C422" s="245"/>
      <c r="D422" s="245"/>
      <c r="E422" s="245"/>
      <c r="F422" s="245"/>
      <c r="G422" s="245"/>
      <c r="H422" s="245"/>
      <c r="I422" s="245"/>
      <c r="J422" s="245"/>
    </row>
    <row r="423" spans="1:10" ht="27.75" customHeight="1">
      <c r="A423" s="245"/>
      <c r="B423" s="245"/>
      <c r="C423" s="245"/>
      <c r="D423" s="245"/>
      <c r="E423" s="245"/>
      <c r="F423" s="245"/>
      <c r="G423" s="245"/>
      <c r="H423" s="245"/>
      <c r="I423" s="245"/>
      <c r="J423" s="245"/>
    </row>
    <row r="424" spans="1:10" ht="27.75" customHeight="1">
      <c r="A424" s="245"/>
      <c r="B424" s="245"/>
      <c r="C424" s="245"/>
      <c r="D424" s="245"/>
      <c r="E424" s="245"/>
      <c r="F424" s="245"/>
      <c r="G424" s="245"/>
      <c r="H424" s="245"/>
      <c r="I424" s="245"/>
      <c r="J424" s="245"/>
    </row>
    <row r="425" spans="1:10" ht="27.75" customHeight="1">
      <c r="A425" s="245"/>
      <c r="B425" s="245"/>
      <c r="C425" s="245"/>
      <c r="D425" s="245"/>
      <c r="E425" s="245"/>
      <c r="F425" s="245"/>
      <c r="G425" s="245"/>
      <c r="H425" s="245"/>
      <c r="I425" s="245"/>
      <c r="J425" s="245"/>
    </row>
    <row r="426" spans="1:10" ht="27.75" customHeight="1">
      <c r="A426" s="245"/>
      <c r="B426" s="245"/>
      <c r="C426" s="245"/>
      <c r="D426" s="245"/>
      <c r="E426" s="245"/>
      <c r="F426" s="245"/>
      <c r="G426" s="245"/>
      <c r="H426" s="245"/>
      <c r="I426" s="245"/>
      <c r="J426" s="245"/>
    </row>
    <row r="427" spans="1:10" ht="27.75" customHeight="1">
      <c r="A427" s="245"/>
      <c r="B427" s="245"/>
      <c r="C427" s="245"/>
      <c r="D427" s="245"/>
      <c r="E427" s="245"/>
      <c r="F427" s="245"/>
      <c r="G427" s="245"/>
      <c r="H427" s="245"/>
      <c r="I427" s="245"/>
      <c r="J427" s="245"/>
    </row>
    <row r="428" spans="1:10" ht="27.75" customHeight="1">
      <c r="A428" s="245"/>
      <c r="B428" s="245"/>
      <c r="C428" s="245"/>
      <c r="D428" s="245"/>
      <c r="E428" s="245"/>
      <c r="F428" s="245"/>
      <c r="G428" s="245"/>
      <c r="H428" s="245"/>
      <c r="I428" s="245"/>
      <c r="J428" s="245"/>
    </row>
    <row r="429" spans="1:10" ht="27.75" customHeight="1">
      <c r="A429" s="245"/>
      <c r="B429" s="245"/>
      <c r="C429" s="245"/>
      <c r="D429" s="245"/>
      <c r="E429" s="245"/>
      <c r="F429" s="245"/>
      <c r="G429" s="245"/>
      <c r="H429" s="245"/>
      <c r="I429" s="245"/>
      <c r="J429" s="245"/>
    </row>
    <row r="430" spans="1:10" ht="27.75" customHeight="1">
      <c r="A430" s="245"/>
      <c r="B430" s="245"/>
      <c r="C430" s="245"/>
      <c r="D430" s="245"/>
      <c r="E430" s="245"/>
      <c r="F430" s="245"/>
      <c r="G430" s="245"/>
      <c r="H430" s="245"/>
      <c r="I430" s="245"/>
      <c r="J430" s="245"/>
    </row>
    <row r="431" spans="1:10" ht="27.75" customHeight="1">
      <c r="A431" s="245"/>
      <c r="B431" s="245"/>
      <c r="C431" s="245"/>
      <c r="D431" s="245"/>
      <c r="E431" s="245"/>
      <c r="F431" s="245"/>
      <c r="G431" s="245"/>
      <c r="H431" s="245"/>
      <c r="I431" s="245"/>
      <c r="J431" s="245"/>
    </row>
    <row r="432" spans="1:10" ht="27.75" customHeight="1">
      <c r="A432" s="245"/>
      <c r="B432" s="245"/>
      <c r="C432" s="245"/>
      <c r="D432" s="245"/>
      <c r="E432" s="245"/>
      <c r="F432" s="245"/>
      <c r="G432" s="245"/>
      <c r="H432" s="245"/>
      <c r="I432" s="245"/>
      <c r="J432" s="245"/>
    </row>
    <row r="433" spans="1:10" ht="27.75" customHeight="1">
      <c r="A433" s="245"/>
      <c r="B433" s="245"/>
      <c r="C433" s="245"/>
      <c r="D433" s="245"/>
      <c r="E433" s="245"/>
      <c r="F433" s="245"/>
      <c r="G433" s="245"/>
      <c r="H433" s="245"/>
      <c r="I433" s="245"/>
      <c r="J433" s="245"/>
    </row>
    <row r="434" spans="1:10" ht="27.75" customHeight="1">
      <c r="A434" s="245"/>
      <c r="B434" s="245"/>
      <c r="C434" s="245"/>
      <c r="D434" s="245"/>
      <c r="E434" s="245"/>
      <c r="F434" s="245"/>
      <c r="G434" s="245"/>
      <c r="H434" s="245"/>
      <c r="I434" s="245"/>
      <c r="J434" s="245"/>
    </row>
    <row r="435" spans="1:10" ht="27.75" customHeight="1">
      <c r="A435" s="245"/>
      <c r="B435" s="245"/>
      <c r="C435" s="245"/>
      <c r="D435" s="245"/>
      <c r="E435" s="245"/>
      <c r="F435" s="245"/>
      <c r="G435" s="245"/>
      <c r="H435" s="245"/>
      <c r="I435" s="245"/>
      <c r="J435" s="245"/>
    </row>
    <row r="436" spans="1:10" ht="27.75" customHeight="1">
      <c r="A436" s="245"/>
      <c r="B436" s="245"/>
      <c r="C436" s="245"/>
      <c r="D436" s="245"/>
      <c r="E436" s="245"/>
      <c r="F436" s="245"/>
      <c r="G436" s="245"/>
      <c r="H436" s="245"/>
      <c r="I436" s="245"/>
      <c r="J436" s="245"/>
    </row>
    <row r="437" spans="1:10" ht="27.75" customHeight="1">
      <c r="A437" s="245"/>
      <c r="B437" s="245"/>
      <c r="C437" s="245"/>
      <c r="D437" s="245"/>
      <c r="E437" s="245"/>
      <c r="F437" s="245"/>
      <c r="G437" s="245"/>
      <c r="H437" s="245"/>
      <c r="I437" s="245"/>
      <c r="J437" s="245"/>
    </row>
    <row r="438" spans="1:10" ht="27.75" customHeight="1">
      <c r="A438" s="245"/>
      <c r="B438" s="245"/>
      <c r="C438" s="245"/>
      <c r="D438" s="245"/>
      <c r="E438" s="245"/>
      <c r="F438" s="245"/>
      <c r="G438" s="245"/>
      <c r="H438" s="245"/>
      <c r="I438" s="245"/>
      <c r="J438" s="245"/>
    </row>
    <row r="439" spans="1:10" ht="27.75" customHeight="1">
      <c r="A439" s="245"/>
      <c r="B439" s="245"/>
      <c r="C439" s="245"/>
      <c r="D439" s="245"/>
      <c r="E439" s="245"/>
      <c r="F439" s="245"/>
      <c r="G439" s="245"/>
      <c r="H439" s="245"/>
      <c r="I439" s="245"/>
      <c r="J439" s="245"/>
    </row>
    <row r="440" spans="1:10" ht="27.75" customHeight="1">
      <c r="A440" s="245"/>
      <c r="B440" s="245"/>
      <c r="C440" s="245"/>
      <c r="D440" s="245"/>
      <c r="E440" s="245"/>
      <c r="F440" s="245"/>
      <c r="G440" s="245"/>
      <c r="H440" s="245"/>
      <c r="I440" s="245"/>
      <c r="J440" s="245"/>
    </row>
    <row r="441" spans="1:10" ht="27.75" customHeight="1">
      <c r="A441" s="245"/>
      <c r="B441" s="245"/>
      <c r="C441" s="245"/>
      <c r="D441" s="245"/>
      <c r="E441" s="245"/>
      <c r="F441" s="245"/>
      <c r="G441" s="245"/>
      <c r="H441" s="245"/>
      <c r="I441" s="245"/>
      <c r="J441" s="245"/>
    </row>
    <row r="442" spans="1:10" ht="27.75" customHeight="1">
      <c r="A442" s="245"/>
      <c r="B442" s="245"/>
      <c r="C442" s="245"/>
      <c r="D442" s="245"/>
      <c r="E442" s="245"/>
      <c r="F442" s="245"/>
      <c r="G442" s="245"/>
      <c r="H442" s="245"/>
      <c r="I442" s="245"/>
      <c r="J442" s="245"/>
    </row>
    <row r="443" spans="1:10" ht="27.75" customHeight="1">
      <c r="A443" s="245"/>
      <c r="B443" s="245"/>
      <c r="C443" s="245"/>
      <c r="D443" s="245"/>
      <c r="E443" s="245"/>
      <c r="F443" s="245"/>
      <c r="G443" s="245"/>
      <c r="H443" s="245"/>
      <c r="I443" s="245"/>
      <c r="J443" s="245"/>
    </row>
    <row r="444" spans="1:10" ht="27.75" customHeight="1">
      <c r="A444" s="245"/>
      <c r="B444" s="245"/>
      <c r="C444" s="245"/>
      <c r="D444" s="245"/>
      <c r="E444" s="245"/>
      <c r="F444" s="245"/>
      <c r="G444" s="245"/>
      <c r="H444" s="245"/>
      <c r="I444" s="245"/>
      <c r="J444" s="245"/>
    </row>
    <row r="445" spans="1:10" ht="27.75" customHeight="1">
      <c r="A445" s="245"/>
      <c r="B445" s="245"/>
      <c r="C445" s="245"/>
      <c r="D445" s="245"/>
      <c r="E445" s="245"/>
      <c r="F445" s="245"/>
      <c r="G445" s="245"/>
      <c r="H445" s="245"/>
      <c r="I445" s="245"/>
      <c r="J445" s="245"/>
    </row>
    <row r="446" spans="1:10" ht="27.75" customHeight="1">
      <c r="A446" s="245"/>
      <c r="B446" s="245"/>
      <c r="C446" s="245"/>
      <c r="D446" s="245"/>
      <c r="E446" s="245"/>
      <c r="F446" s="245"/>
      <c r="G446" s="245"/>
      <c r="H446" s="245"/>
      <c r="I446" s="245"/>
      <c r="J446" s="245"/>
    </row>
    <row r="447" spans="1:10" ht="27.75" customHeight="1">
      <c r="A447" s="245"/>
      <c r="B447" s="245"/>
      <c r="C447" s="245"/>
      <c r="D447" s="245"/>
      <c r="E447" s="245"/>
      <c r="F447" s="245"/>
      <c r="G447" s="245"/>
      <c r="H447" s="245"/>
      <c r="I447" s="245"/>
      <c r="J447" s="245"/>
    </row>
    <row r="448" spans="1:10" ht="27.75" customHeight="1">
      <c r="A448" s="245"/>
      <c r="B448" s="245"/>
      <c r="C448" s="245"/>
      <c r="D448" s="245"/>
      <c r="E448" s="245"/>
      <c r="F448" s="245"/>
      <c r="G448" s="245"/>
      <c r="H448" s="245"/>
      <c r="I448" s="245"/>
      <c r="J448" s="245"/>
    </row>
    <row r="449" spans="1:10" ht="27.75" customHeight="1">
      <c r="A449" s="245"/>
      <c r="B449" s="245"/>
      <c r="C449" s="245"/>
      <c r="D449" s="245"/>
      <c r="E449" s="245"/>
      <c r="F449" s="245"/>
      <c r="G449" s="245"/>
      <c r="H449" s="245"/>
      <c r="I449" s="245"/>
      <c r="J449" s="245"/>
    </row>
    <row r="450" spans="1:10" ht="27.75" customHeight="1">
      <c r="A450" s="245"/>
      <c r="B450" s="245"/>
      <c r="C450" s="245"/>
      <c r="D450" s="245"/>
      <c r="E450" s="245"/>
      <c r="F450" s="245"/>
      <c r="G450" s="245"/>
      <c r="H450" s="245"/>
      <c r="I450" s="245"/>
      <c r="J450" s="245"/>
    </row>
    <row r="451" spans="1:10" ht="27.75" customHeight="1">
      <c r="A451" s="245"/>
      <c r="B451" s="245"/>
      <c r="C451" s="245"/>
      <c r="D451" s="245"/>
      <c r="E451" s="245"/>
      <c r="F451" s="245"/>
      <c r="G451" s="245"/>
      <c r="H451" s="245"/>
      <c r="I451" s="245"/>
      <c r="J451" s="245"/>
    </row>
    <row r="452" spans="1:10" ht="27.75" customHeight="1">
      <c r="A452" s="245"/>
      <c r="B452" s="245"/>
      <c r="C452" s="245"/>
      <c r="D452" s="245"/>
      <c r="E452" s="245"/>
      <c r="F452" s="245"/>
      <c r="G452" s="245"/>
      <c r="H452" s="245"/>
      <c r="I452" s="245"/>
      <c r="J452" s="245"/>
    </row>
    <row r="453" spans="1:10" ht="27.75" customHeight="1">
      <c r="A453" s="245"/>
      <c r="B453" s="245"/>
      <c r="C453" s="245"/>
      <c r="D453" s="245"/>
      <c r="E453" s="245"/>
      <c r="F453" s="245"/>
      <c r="G453" s="245"/>
      <c r="H453" s="245"/>
      <c r="I453" s="245"/>
      <c r="J453" s="245"/>
    </row>
    <row r="454" spans="1:10" ht="27.75" customHeight="1">
      <c r="A454" s="245"/>
      <c r="B454" s="245"/>
      <c r="C454" s="245"/>
      <c r="D454" s="245"/>
      <c r="E454" s="245"/>
      <c r="F454" s="245"/>
      <c r="G454" s="245"/>
      <c r="H454" s="245"/>
      <c r="I454" s="245"/>
      <c r="J454" s="245"/>
    </row>
    <row r="455" spans="1:10" ht="27.75" customHeight="1">
      <c r="A455" s="245"/>
      <c r="B455" s="245"/>
      <c r="C455" s="245"/>
      <c r="D455" s="245"/>
      <c r="E455" s="245"/>
      <c r="F455" s="245"/>
      <c r="G455" s="245"/>
      <c r="H455" s="245"/>
      <c r="I455" s="245"/>
      <c r="J455" s="245"/>
    </row>
    <row r="456" spans="1:10" ht="27.75" customHeight="1">
      <c r="A456" s="245"/>
      <c r="B456" s="245"/>
      <c r="C456" s="245"/>
      <c r="D456" s="245"/>
      <c r="E456" s="245"/>
      <c r="F456" s="245"/>
      <c r="G456" s="245"/>
      <c r="H456" s="245"/>
      <c r="I456" s="245"/>
      <c r="J456" s="245"/>
    </row>
    <row r="457" spans="1:10" ht="27.75" customHeight="1">
      <c r="A457" s="245"/>
      <c r="B457" s="245"/>
      <c r="C457" s="245"/>
      <c r="D457" s="245"/>
      <c r="E457" s="245"/>
      <c r="F457" s="245"/>
      <c r="G457" s="245"/>
      <c r="H457" s="245"/>
      <c r="I457" s="245"/>
      <c r="J457" s="245"/>
    </row>
    <row r="458" spans="1:10" ht="27.75" customHeight="1">
      <c r="A458" s="245"/>
      <c r="B458" s="245"/>
      <c r="C458" s="245"/>
      <c r="D458" s="245"/>
      <c r="E458" s="245"/>
      <c r="F458" s="245"/>
      <c r="G458" s="245"/>
      <c r="H458" s="245"/>
      <c r="I458" s="245"/>
      <c r="J458" s="245"/>
    </row>
    <row r="459" spans="1:10" ht="27.75" customHeight="1">
      <c r="A459" s="245"/>
      <c r="B459" s="245"/>
      <c r="C459" s="245"/>
      <c r="D459" s="245"/>
      <c r="E459" s="245"/>
      <c r="F459" s="245"/>
      <c r="G459" s="245"/>
      <c r="H459" s="245"/>
      <c r="I459" s="245"/>
      <c r="J459" s="245"/>
    </row>
    <row r="460" spans="1:10" ht="27.75" customHeight="1">
      <c r="A460" s="245"/>
      <c r="B460" s="245"/>
      <c r="C460" s="245"/>
      <c r="D460" s="245"/>
      <c r="E460" s="245"/>
      <c r="F460" s="245"/>
      <c r="G460" s="245"/>
      <c r="H460" s="245"/>
      <c r="I460" s="245"/>
      <c r="J460" s="245"/>
    </row>
    <row r="461" spans="1:10" ht="27.75" customHeight="1">
      <c r="A461" s="245"/>
      <c r="B461" s="245"/>
      <c r="C461" s="245"/>
      <c r="D461" s="245"/>
      <c r="E461" s="245"/>
      <c r="F461" s="245"/>
      <c r="G461" s="245"/>
      <c r="H461" s="245"/>
      <c r="I461" s="245"/>
      <c r="J461" s="245"/>
    </row>
    <row r="462" spans="1:10" ht="27.75" customHeight="1">
      <c r="A462" s="245"/>
      <c r="B462" s="245"/>
      <c r="C462" s="245"/>
      <c r="D462" s="245"/>
      <c r="E462" s="245"/>
      <c r="F462" s="245"/>
      <c r="G462" s="245"/>
      <c r="H462" s="245"/>
      <c r="I462" s="245"/>
      <c r="J462" s="245"/>
    </row>
    <row r="463" spans="1:10" ht="27.75" customHeight="1">
      <c r="A463" s="245"/>
      <c r="B463" s="245"/>
      <c r="C463" s="245"/>
      <c r="D463" s="245"/>
      <c r="E463" s="245"/>
      <c r="F463" s="245"/>
      <c r="G463" s="245"/>
      <c r="H463" s="245"/>
      <c r="I463" s="245"/>
      <c r="J463" s="245"/>
    </row>
    <row r="464" spans="1:10" ht="27.75" customHeight="1">
      <c r="A464" s="245"/>
      <c r="B464" s="245"/>
      <c r="C464" s="245"/>
      <c r="D464" s="245"/>
      <c r="E464" s="245"/>
      <c r="F464" s="245"/>
      <c r="G464" s="245"/>
      <c r="H464" s="245"/>
      <c r="I464" s="245"/>
      <c r="J464" s="245"/>
    </row>
    <row r="465" spans="1:10" ht="27.75" customHeight="1">
      <c r="A465" s="245"/>
      <c r="B465" s="245"/>
      <c r="C465" s="245"/>
      <c r="D465" s="245"/>
      <c r="E465" s="245"/>
      <c r="F465" s="245"/>
      <c r="G465" s="245"/>
      <c r="H465" s="245"/>
      <c r="I465" s="245"/>
      <c r="J465" s="245"/>
    </row>
    <row r="466" spans="1:10" ht="27.75" customHeight="1">
      <c r="A466" s="245"/>
      <c r="B466" s="245"/>
      <c r="C466" s="245"/>
      <c r="D466" s="245"/>
      <c r="E466" s="245"/>
      <c r="F466" s="245"/>
      <c r="G466" s="245"/>
      <c r="H466" s="245"/>
      <c r="I466" s="245"/>
      <c r="J466" s="245"/>
    </row>
    <row r="467" spans="1:10" ht="27.75" customHeight="1">
      <c r="A467" s="245"/>
      <c r="B467" s="245"/>
      <c r="C467" s="245"/>
      <c r="D467" s="245"/>
      <c r="E467" s="245"/>
      <c r="F467" s="245"/>
      <c r="G467" s="245"/>
      <c r="H467" s="245"/>
      <c r="I467" s="245"/>
      <c r="J467" s="245"/>
    </row>
    <row r="468" spans="1:10" ht="27.75" customHeight="1">
      <c r="A468" s="245"/>
      <c r="B468" s="245"/>
      <c r="C468" s="245"/>
      <c r="D468" s="245"/>
      <c r="E468" s="245"/>
      <c r="F468" s="245"/>
      <c r="G468" s="245"/>
      <c r="H468" s="245"/>
      <c r="I468" s="245"/>
      <c r="J468" s="245"/>
    </row>
    <row r="469" spans="1:10" ht="27.75" customHeight="1">
      <c r="A469" s="245"/>
      <c r="B469" s="245"/>
      <c r="C469" s="245"/>
      <c r="D469" s="245"/>
      <c r="E469" s="245"/>
      <c r="F469" s="245"/>
      <c r="G469" s="245"/>
      <c r="H469" s="245"/>
      <c r="I469" s="245"/>
      <c r="J469" s="245"/>
    </row>
    <row r="470" spans="1:10" ht="27.75" customHeight="1">
      <c r="A470" s="245"/>
      <c r="B470" s="245"/>
      <c r="C470" s="245"/>
      <c r="D470" s="245"/>
      <c r="E470" s="245"/>
      <c r="F470" s="245"/>
      <c r="G470" s="245"/>
      <c r="H470" s="245"/>
      <c r="I470" s="245"/>
      <c r="J470" s="245"/>
    </row>
    <row r="471" spans="1:10" ht="27.75" customHeight="1">
      <c r="A471" s="245"/>
      <c r="B471" s="245"/>
      <c r="C471" s="245"/>
      <c r="D471" s="245"/>
      <c r="E471" s="245"/>
      <c r="F471" s="245"/>
      <c r="G471" s="245"/>
      <c r="H471" s="245"/>
      <c r="I471" s="245"/>
      <c r="J471" s="245"/>
    </row>
    <row r="472" spans="1:10" ht="27.75" customHeight="1">
      <c r="A472" s="245"/>
      <c r="B472" s="245"/>
      <c r="C472" s="245"/>
      <c r="D472" s="245"/>
      <c r="E472" s="245"/>
      <c r="F472" s="245"/>
      <c r="G472" s="245"/>
      <c r="H472" s="245"/>
      <c r="I472" s="245"/>
      <c r="J472" s="245"/>
    </row>
    <row r="473" spans="1:10" ht="27.75" customHeight="1">
      <c r="A473" s="245"/>
      <c r="B473" s="245"/>
      <c r="C473" s="245"/>
      <c r="D473" s="245"/>
      <c r="E473" s="245"/>
      <c r="F473" s="245"/>
      <c r="G473" s="245"/>
      <c r="H473" s="245"/>
      <c r="I473" s="245"/>
      <c r="J473" s="245"/>
    </row>
    <row r="474" spans="1:10" ht="27.75" customHeight="1">
      <c r="A474" s="245"/>
      <c r="B474" s="245"/>
      <c r="C474" s="245"/>
      <c r="D474" s="245"/>
      <c r="E474" s="245"/>
      <c r="F474" s="245"/>
      <c r="G474" s="245"/>
      <c r="H474" s="245"/>
      <c r="I474" s="245"/>
      <c r="J474" s="245"/>
    </row>
    <row r="475" spans="1:10" ht="27.75" customHeight="1">
      <c r="A475" s="245"/>
      <c r="B475" s="245"/>
      <c r="C475" s="245"/>
      <c r="D475" s="245"/>
      <c r="E475" s="245"/>
      <c r="F475" s="245"/>
      <c r="G475" s="245"/>
      <c r="H475" s="245"/>
      <c r="I475" s="245"/>
      <c r="J475" s="245"/>
    </row>
    <row r="476" spans="1:10" ht="27.75" customHeight="1">
      <c r="A476" s="245"/>
      <c r="B476" s="245"/>
      <c r="C476" s="245"/>
      <c r="D476" s="245"/>
      <c r="E476" s="245"/>
      <c r="F476" s="245"/>
      <c r="G476" s="245"/>
      <c r="H476" s="245"/>
      <c r="I476" s="245"/>
      <c r="J476" s="245"/>
    </row>
    <row r="477" spans="1:10" ht="27.75" customHeight="1">
      <c r="A477" s="245"/>
      <c r="B477" s="245"/>
      <c r="C477" s="245"/>
      <c r="D477" s="245"/>
      <c r="E477" s="245"/>
      <c r="F477" s="245"/>
      <c r="G477" s="245"/>
      <c r="H477" s="245"/>
      <c r="I477" s="245"/>
      <c r="J477" s="245"/>
    </row>
    <row r="478" spans="1:10" ht="27.75" customHeight="1">
      <c r="A478" s="245"/>
      <c r="B478" s="245"/>
      <c r="C478" s="245"/>
      <c r="D478" s="245"/>
      <c r="E478" s="245"/>
      <c r="F478" s="245"/>
      <c r="G478" s="245"/>
      <c r="H478" s="245"/>
      <c r="I478" s="245"/>
      <c r="J478" s="245"/>
    </row>
    <row r="479" spans="1:10" ht="27.75" customHeight="1">
      <c r="A479" s="245"/>
      <c r="B479" s="245"/>
      <c r="C479" s="245"/>
      <c r="D479" s="245"/>
      <c r="E479" s="245"/>
      <c r="F479" s="245"/>
      <c r="G479" s="245"/>
      <c r="H479" s="245"/>
      <c r="I479" s="245"/>
      <c r="J479" s="245"/>
    </row>
    <row r="480" spans="1:10" ht="27.75" customHeight="1">
      <c r="A480" s="245"/>
      <c r="B480" s="245"/>
      <c r="C480" s="245"/>
      <c r="D480" s="245"/>
      <c r="E480" s="245"/>
      <c r="F480" s="245"/>
      <c r="G480" s="245"/>
      <c r="H480" s="245"/>
      <c r="I480" s="245"/>
      <c r="J480" s="245"/>
    </row>
    <row r="481" spans="1:10" ht="27.75" customHeight="1">
      <c r="A481" s="245"/>
      <c r="B481" s="245"/>
      <c r="C481" s="245"/>
      <c r="D481" s="245"/>
      <c r="E481" s="245"/>
      <c r="F481" s="245"/>
      <c r="G481" s="245"/>
      <c r="H481" s="245"/>
      <c r="I481" s="245"/>
      <c r="J481" s="245"/>
    </row>
    <row r="482" spans="1:10" ht="27.75" customHeight="1">
      <c r="A482" s="245"/>
      <c r="B482" s="245"/>
      <c r="C482" s="245"/>
      <c r="D482" s="245"/>
      <c r="E482" s="245"/>
      <c r="F482" s="245"/>
      <c r="G482" s="245"/>
      <c r="H482" s="245"/>
      <c r="I482" s="245"/>
      <c r="J482" s="245"/>
    </row>
    <row r="483" spans="1:10" ht="27.75" customHeight="1">
      <c r="A483" s="245"/>
      <c r="B483" s="245"/>
      <c r="C483" s="245"/>
      <c r="D483" s="245"/>
      <c r="E483" s="245"/>
      <c r="F483" s="245"/>
      <c r="G483" s="245"/>
      <c r="H483" s="245"/>
      <c r="I483" s="245"/>
      <c r="J483" s="245"/>
    </row>
    <row r="484" spans="1:10" ht="27.75" customHeight="1">
      <c r="A484" s="245"/>
      <c r="B484" s="245"/>
      <c r="C484" s="245"/>
      <c r="D484" s="245"/>
      <c r="E484" s="245"/>
      <c r="F484" s="245"/>
      <c r="G484" s="245"/>
      <c r="H484" s="245"/>
      <c r="I484" s="245"/>
      <c r="J484" s="245"/>
    </row>
    <row r="485" spans="1:10" ht="27.75" customHeight="1">
      <c r="A485" s="245"/>
      <c r="B485" s="245"/>
      <c r="C485" s="245"/>
      <c r="D485" s="245"/>
      <c r="E485" s="245"/>
      <c r="F485" s="245"/>
      <c r="G485" s="245"/>
      <c r="H485" s="245"/>
      <c r="I485" s="245"/>
      <c r="J485" s="245"/>
    </row>
    <row r="486" spans="1:10" ht="27.75" customHeight="1">
      <c r="A486" s="245"/>
      <c r="B486" s="245"/>
      <c r="C486" s="245"/>
      <c r="D486" s="245"/>
      <c r="E486" s="245"/>
      <c r="F486" s="245"/>
      <c r="G486" s="245"/>
      <c r="H486" s="245"/>
      <c r="I486" s="245"/>
      <c r="J486" s="245"/>
    </row>
    <row r="487" spans="1:10" ht="27.75" customHeight="1">
      <c r="A487" s="245"/>
      <c r="B487" s="245"/>
      <c r="C487" s="245"/>
      <c r="D487" s="245"/>
      <c r="E487" s="245"/>
      <c r="F487" s="245"/>
      <c r="G487" s="245"/>
      <c r="H487" s="245"/>
      <c r="I487" s="245"/>
      <c r="J487" s="245"/>
    </row>
    <row r="488" spans="1:10" ht="27.75" customHeight="1">
      <c r="A488" s="245"/>
      <c r="B488" s="245"/>
      <c r="C488" s="245"/>
      <c r="D488" s="245"/>
      <c r="E488" s="245"/>
      <c r="F488" s="245"/>
      <c r="G488" s="245"/>
      <c r="H488" s="245"/>
      <c r="I488" s="245"/>
      <c r="J488" s="245"/>
    </row>
    <row r="489" spans="1:10" ht="27.75" customHeight="1">
      <c r="A489" s="245"/>
      <c r="B489" s="245"/>
      <c r="C489" s="245"/>
      <c r="D489" s="245"/>
      <c r="E489" s="245"/>
      <c r="F489" s="245"/>
      <c r="G489" s="245"/>
      <c r="H489" s="245"/>
      <c r="I489" s="245"/>
      <c r="J489" s="245"/>
    </row>
    <row r="490" spans="1:10" ht="27.75" customHeight="1">
      <c r="A490" s="245"/>
      <c r="B490" s="245"/>
      <c r="C490" s="245"/>
      <c r="D490" s="245"/>
      <c r="E490" s="245"/>
      <c r="F490" s="245"/>
      <c r="G490" s="245"/>
      <c r="H490" s="245"/>
      <c r="I490" s="245"/>
      <c r="J490" s="245"/>
    </row>
    <row r="491" spans="1:10" ht="27.75" customHeight="1">
      <c r="A491" s="245"/>
      <c r="B491" s="245"/>
      <c r="C491" s="245"/>
      <c r="D491" s="245"/>
      <c r="E491" s="245"/>
      <c r="F491" s="245"/>
      <c r="G491" s="245"/>
      <c r="H491" s="245"/>
      <c r="I491" s="245"/>
      <c r="J491" s="245"/>
    </row>
    <row r="492" spans="1:10" ht="27.75" customHeight="1">
      <c r="A492" s="245"/>
      <c r="B492" s="245"/>
      <c r="C492" s="245"/>
      <c r="D492" s="245"/>
      <c r="E492" s="245"/>
      <c r="F492" s="245"/>
      <c r="G492" s="245"/>
      <c r="H492" s="245"/>
      <c r="I492" s="245"/>
      <c r="J492" s="245"/>
    </row>
    <row r="493" spans="1:10" ht="27.75" customHeight="1">
      <c r="A493" s="245"/>
      <c r="B493" s="245"/>
      <c r="C493" s="245"/>
      <c r="D493" s="245"/>
      <c r="E493" s="245"/>
      <c r="F493" s="245"/>
      <c r="G493" s="245"/>
      <c r="H493" s="245"/>
      <c r="I493" s="245"/>
      <c r="J493" s="245"/>
    </row>
    <row r="494" spans="1:10" ht="27.75" customHeight="1">
      <c r="A494" s="245"/>
      <c r="B494" s="245"/>
      <c r="C494" s="245"/>
      <c r="D494" s="245"/>
      <c r="E494" s="245"/>
      <c r="F494" s="245"/>
      <c r="G494" s="245"/>
      <c r="H494" s="245"/>
      <c r="I494" s="245"/>
      <c r="J494" s="245"/>
    </row>
    <row r="495" spans="1:10" ht="27.75" customHeight="1">
      <c r="A495" s="245"/>
      <c r="B495" s="245"/>
      <c r="C495" s="245"/>
      <c r="D495" s="245"/>
      <c r="E495" s="245"/>
      <c r="F495" s="245"/>
      <c r="G495" s="245"/>
      <c r="H495" s="245"/>
      <c r="I495" s="245"/>
      <c r="J495" s="245"/>
    </row>
    <row r="496" spans="1:10" ht="27.75" customHeight="1">
      <c r="A496" s="245"/>
      <c r="B496" s="245"/>
      <c r="C496" s="245"/>
      <c r="D496" s="245"/>
      <c r="E496" s="245"/>
      <c r="F496" s="245"/>
      <c r="G496" s="245"/>
      <c r="H496" s="245"/>
      <c r="I496" s="245"/>
      <c r="J496" s="245"/>
    </row>
    <row r="497" spans="1:10" ht="27.75" customHeight="1">
      <c r="A497" s="245"/>
      <c r="B497" s="245"/>
      <c r="C497" s="245"/>
      <c r="D497" s="245"/>
      <c r="E497" s="245"/>
      <c r="F497" s="245"/>
      <c r="G497" s="245"/>
      <c r="H497" s="245"/>
      <c r="I497" s="245"/>
      <c r="J497" s="245"/>
    </row>
    <row r="498" spans="1:10" ht="27.75" customHeight="1">
      <c r="A498" s="245"/>
      <c r="B498" s="245"/>
      <c r="C498" s="245"/>
      <c r="D498" s="245"/>
      <c r="E498" s="245"/>
      <c r="F498" s="245"/>
      <c r="G498" s="245"/>
      <c r="H498" s="245"/>
      <c r="I498" s="245"/>
      <c r="J498" s="245"/>
    </row>
    <row r="499" spans="1:10" ht="27.75" customHeight="1">
      <c r="A499" s="245"/>
      <c r="B499" s="245"/>
      <c r="C499" s="245"/>
      <c r="D499" s="245"/>
      <c r="E499" s="245"/>
      <c r="F499" s="245"/>
      <c r="G499" s="245"/>
      <c r="H499" s="245"/>
      <c r="I499" s="245"/>
      <c r="J499" s="245"/>
    </row>
    <row r="500" spans="1:10" ht="27.75" customHeight="1">
      <c r="A500" s="245"/>
      <c r="B500" s="245"/>
      <c r="C500" s="245"/>
      <c r="D500" s="245"/>
      <c r="E500" s="245"/>
      <c r="F500" s="245"/>
      <c r="G500" s="245"/>
      <c r="H500" s="245"/>
      <c r="I500" s="245"/>
      <c r="J500" s="245"/>
    </row>
    <row r="501" spans="1:10" ht="27.75" customHeight="1">
      <c r="A501" s="245"/>
      <c r="B501" s="245"/>
      <c r="C501" s="245"/>
      <c r="D501" s="245"/>
      <c r="E501" s="245"/>
      <c r="F501" s="245"/>
      <c r="G501" s="245"/>
      <c r="H501" s="245"/>
      <c r="I501" s="245"/>
      <c r="J501" s="245"/>
    </row>
    <row r="502" spans="1:10" ht="27.75" customHeight="1">
      <c r="A502" s="245"/>
      <c r="B502" s="245"/>
      <c r="C502" s="245"/>
      <c r="D502" s="245"/>
      <c r="E502" s="245"/>
      <c r="F502" s="245"/>
      <c r="G502" s="245"/>
      <c r="H502" s="245"/>
      <c r="I502" s="245"/>
      <c r="J502" s="245"/>
    </row>
    <row r="503" spans="1:10" ht="27.75" customHeight="1">
      <c r="A503" s="245"/>
      <c r="B503" s="245"/>
      <c r="C503" s="245"/>
      <c r="D503" s="245"/>
      <c r="E503" s="245"/>
      <c r="F503" s="245"/>
      <c r="G503" s="245"/>
      <c r="H503" s="245"/>
      <c r="I503" s="245"/>
      <c r="J503" s="245"/>
    </row>
    <row r="504" spans="1:10" ht="27.75" customHeight="1">
      <c r="A504" s="245"/>
      <c r="B504" s="245"/>
      <c r="C504" s="245"/>
      <c r="D504" s="245"/>
      <c r="E504" s="245"/>
      <c r="F504" s="245"/>
      <c r="G504" s="245"/>
      <c r="H504" s="245"/>
      <c r="I504" s="245"/>
      <c r="J504" s="245"/>
    </row>
    <row r="505" spans="1:10" ht="27.75" customHeight="1">
      <c r="A505" s="245"/>
      <c r="B505" s="245"/>
      <c r="C505" s="245"/>
      <c r="D505" s="245"/>
      <c r="E505" s="245"/>
      <c r="F505" s="245"/>
      <c r="G505" s="245"/>
      <c r="H505" s="245"/>
      <c r="I505" s="245"/>
      <c r="J505" s="245"/>
    </row>
    <row r="506" spans="1:10" ht="27.75" customHeight="1">
      <c r="A506" s="245"/>
      <c r="B506" s="245"/>
      <c r="C506" s="245"/>
      <c r="D506" s="245"/>
      <c r="E506" s="245"/>
      <c r="F506" s="245"/>
      <c r="G506" s="245"/>
      <c r="H506" s="245"/>
      <c r="I506" s="245"/>
      <c r="J506" s="245"/>
    </row>
    <row r="507" spans="1:10" ht="27.75" customHeight="1">
      <c r="A507" s="245"/>
      <c r="B507" s="245"/>
      <c r="C507" s="245"/>
      <c r="D507" s="245"/>
      <c r="E507" s="245"/>
      <c r="F507" s="245"/>
      <c r="G507" s="245"/>
      <c r="H507" s="245"/>
      <c r="I507" s="245"/>
      <c r="J507" s="245"/>
    </row>
    <row r="508" spans="1:10" ht="27.75" customHeight="1">
      <c r="A508" s="245"/>
      <c r="B508" s="245"/>
      <c r="C508" s="245"/>
      <c r="D508" s="245"/>
      <c r="E508" s="245"/>
      <c r="F508" s="245"/>
      <c r="G508" s="245"/>
      <c r="H508" s="245"/>
      <c r="I508" s="245"/>
      <c r="J508" s="245"/>
    </row>
    <row r="509" spans="1:10" ht="27.75" customHeight="1">
      <c r="A509" s="245"/>
      <c r="B509" s="245"/>
      <c r="C509" s="245"/>
      <c r="D509" s="245"/>
      <c r="E509" s="245"/>
      <c r="F509" s="245"/>
      <c r="G509" s="245"/>
      <c r="H509" s="245"/>
      <c r="I509" s="245"/>
      <c r="J509" s="245"/>
    </row>
    <row r="510" spans="1:10" ht="27.75" customHeight="1">
      <c r="A510" s="245"/>
      <c r="B510" s="245"/>
      <c r="C510" s="245"/>
      <c r="D510" s="245"/>
      <c r="E510" s="245"/>
      <c r="F510" s="245"/>
      <c r="G510" s="245"/>
      <c r="H510" s="245"/>
      <c r="I510" s="245"/>
      <c r="J510" s="245"/>
    </row>
    <row r="511" spans="1:10" ht="27.75" customHeight="1">
      <c r="A511" s="245"/>
      <c r="B511" s="245"/>
      <c r="C511" s="245"/>
      <c r="D511" s="245"/>
      <c r="E511" s="245"/>
      <c r="F511" s="245"/>
      <c r="G511" s="245"/>
      <c r="H511" s="245"/>
      <c r="I511" s="245"/>
      <c r="J511" s="245"/>
    </row>
    <row r="512" spans="1:10" ht="27.75" customHeight="1">
      <c r="A512" s="245"/>
      <c r="B512" s="245"/>
      <c r="C512" s="245"/>
      <c r="D512" s="245"/>
      <c r="E512" s="245"/>
      <c r="F512" s="245"/>
      <c r="G512" s="245"/>
      <c r="H512" s="245"/>
      <c r="I512" s="245"/>
      <c r="J512" s="245"/>
    </row>
    <row r="513" spans="1:10" ht="27.75" customHeight="1">
      <c r="A513" s="245"/>
      <c r="B513" s="245"/>
      <c r="C513" s="245"/>
      <c r="D513" s="245"/>
      <c r="E513" s="245"/>
      <c r="F513" s="245"/>
      <c r="G513" s="245"/>
      <c r="H513" s="245"/>
      <c r="I513" s="245"/>
      <c r="J513" s="245"/>
    </row>
    <row r="514" spans="1:10" ht="27.75" customHeight="1">
      <c r="A514" s="245"/>
      <c r="B514" s="245"/>
      <c r="C514" s="245"/>
      <c r="D514" s="245"/>
      <c r="E514" s="245"/>
      <c r="F514" s="245"/>
      <c r="G514" s="245"/>
      <c r="H514" s="245"/>
      <c r="I514" s="245"/>
      <c r="J514" s="245"/>
    </row>
    <row r="515" spans="1:10" ht="27.75" customHeight="1">
      <c r="A515" s="245"/>
      <c r="B515" s="245"/>
      <c r="C515" s="245"/>
      <c r="D515" s="245"/>
      <c r="E515" s="245"/>
      <c r="F515" s="245"/>
      <c r="G515" s="245"/>
      <c r="H515" s="245"/>
      <c r="I515" s="245"/>
      <c r="J515" s="245"/>
    </row>
    <row r="516" spans="1:10" ht="27.75" customHeight="1">
      <c r="A516" s="245"/>
      <c r="B516" s="245"/>
      <c r="C516" s="245"/>
      <c r="D516" s="245"/>
      <c r="E516" s="245"/>
      <c r="F516" s="245"/>
      <c r="G516" s="245"/>
      <c r="H516" s="245"/>
      <c r="I516" s="245"/>
      <c r="J516" s="245"/>
    </row>
    <row r="517" spans="1:10" ht="27.75" customHeight="1">
      <c r="A517" s="245"/>
      <c r="B517" s="245"/>
      <c r="C517" s="245"/>
      <c r="D517" s="245"/>
      <c r="E517" s="245"/>
      <c r="F517" s="245"/>
      <c r="G517" s="245"/>
      <c r="H517" s="245"/>
      <c r="I517" s="245"/>
      <c r="J517" s="245"/>
    </row>
    <row r="518" spans="1:10" ht="27.75" customHeight="1">
      <c r="A518" s="245"/>
      <c r="B518" s="245"/>
      <c r="C518" s="245"/>
      <c r="D518" s="245"/>
      <c r="E518" s="245"/>
      <c r="F518" s="245"/>
      <c r="G518" s="245"/>
      <c r="H518" s="245"/>
      <c r="I518" s="245"/>
      <c r="J518" s="245"/>
    </row>
    <row r="519" spans="1:10" ht="27.75" customHeight="1">
      <c r="A519" s="245"/>
      <c r="B519" s="245"/>
      <c r="C519" s="245"/>
      <c r="D519" s="245"/>
      <c r="E519" s="245"/>
      <c r="F519" s="245"/>
      <c r="G519" s="245"/>
      <c r="H519" s="245"/>
      <c r="I519" s="245"/>
      <c r="J519" s="245"/>
    </row>
    <row r="520" spans="1:10" ht="27.75" customHeight="1">
      <c r="A520" s="245"/>
      <c r="B520" s="245"/>
      <c r="C520" s="245"/>
      <c r="D520" s="245"/>
      <c r="E520" s="245"/>
      <c r="F520" s="245"/>
      <c r="G520" s="245"/>
      <c r="H520" s="245"/>
      <c r="I520" s="245"/>
      <c r="J520" s="245"/>
    </row>
    <row r="521" spans="1:10" ht="27.75" customHeight="1">
      <c r="A521" s="245"/>
      <c r="B521" s="245"/>
      <c r="C521" s="245"/>
      <c r="D521" s="245"/>
      <c r="E521" s="245"/>
      <c r="F521" s="245"/>
      <c r="G521" s="245"/>
      <c r="H521" s="245"/>
      <c r="I521" s="245"/>
      <c r="J521" s="245"/>
    </row>
    <row r="522" spans="1:10" ht="27.75" customHeight="1">
      <c r="A522" s="245"/>
      <c r="B522" s="245"/>
      <c r="C522" s="245"/>
      <c r="D522" s="245"/>
      <c r="E522" s="245"/>
      <c r="F522" s="245"/>
      <c r="G522" s="245"/>
      <c r="H522" s="245"/>
      <c r="I522" s="245"/>
      <c r="J522" s="245"/>
    </row>
    <row r="523" spans="1:10" ht="27.75" customHeight="1">
      <c r="A523" s="245"/>
      <c r="B523" s="245"/>
      <c r="C523" s="245"/>
      <c r="D523" s="245"/>
      <c r="E523" s="245"/>
      <c r="F523" s="245"/>
      <c r="G523" s="245"/>
      <c r="H523" s="245"/>
      <c r="I523" s="245"/>
      <c r="J523" s="245"/>
    </row>
    <row r="524" spans="1:10" ht="27.75" customHeight="1">
      <c r="A524" s="245"/>
      <c r="B524" s="245"/>
      <c r="C524" s="245"/>
      <c r="D524" s="245"/>
      <c r="E524" s="245"/>
      <c r="F524" s="245"/>
      <c r="G524" s="245"/>
      <c r="H524" s="245"/>
      <c r="I524" s="245"/>
      <c r="J524" s="245"/>
    </row>
    <row r="525" spans="1:10" ht="27.75" customHeight="1">
      <c r="A525" s="245"/>
      <c r="B525" s="245"/>
      <c r="C525" s="245"/>
      <c r="D525" s="245"/>
      <c r="E525" s="245"/>
      <c r="F525" s="245"/>
      <c r="G525" s="245"/>
      <c r="H525" s="245"/>
      <c r="I525" s="245"/>
      <c r="J525" s="245"/>
    </row>
    <row r="526" spans="1:10" ht="27.75" customHeight="1">
      <c r="A526" s="245"/>
      <c r="B526" s="245"/>
      <c r="C526" s="245"/>
      <c r="D526" s="245"/>
      <c r="E526" s="245"/>
      <c r="F526" s="245"/>
      <c r="G526" s="245"/>
      <c r="H526" s="245"/>
      <c r="I526" s="245"/>
      <c r="J526" s="245"/>
    </row>
    <row r="527" spans="1:10" ht="27.75" customHeight="1">
      <c r="A527" s="245"/>
      <c r="B527" s="245"/>
      <c r="C527" s="245"/>
      <c r="D527" s="245"/>
      <c r="E527" s="245"/>
      <c r="F527" s="245"/>
      <c r="G527" s="245"/>
      <c r="H527" s="245"/>
      <c r="I527" s="245"/>
      <c r="J527" s="245"/>
    </row>
    <row r="528" spans="1:10" ht="27.75" customHeight="1">
      <c r="A528" s="245"/>
      <c r="B528" s="245"/>
      <c r="C528" s="245"/>
      <c r="D528" s="245"/>
      <c r="E528" s="245"/>
      <c r="F528" s="245"/>
      <c r="G528" s="245"/>
      <c r="H528" s="245"/>
      <c r="I528" s="245"/>
      <c r="J528" s="245"/>
    </row>
    <row r="529" spans="1:10" ht="27.75" customHeight="1">
      <c r="A529" s="245"/>
      <c r="B529" s="245"/>
      <c r="C529" s="245"/>
      <c r="D529" s="245"/>
      <c r="E529" s="245"/>
      <c r="F529" s="245"/>
      <c r="G529" s="245"/>
      <c r="H529" s="245"/>
      <c r="I529" s="245"/>
      <c r="J529" s="245"/>
    </row>
    <row r="530" spans="1:10" ht="27.75" customHeight="1">
      <c r="A530" s="245"/>
      <c r="B530" s="245"/>
      <c r="C530" s="245"/>
      <c r="D530" s="245"/>
      <c r="E530" s="245"/>
      <c r="F530" s="245"/>
      <c r="G530" s="245"/>
      <c r="H530" s="245"/>
      <c r="I530" s="245"/>
      <c r="J530" s="245"/>
    </row>
    <row r="531" spans="1:10" ht="27.75" customHeight="1">
      <c r="A531" s="245"/>
      <c r="B531" s="245"/>
      <c r="C531" s="245"/>
      <c r="D531" s="245"/>
      <c r="E531" s="245"/>
      <c r="F531" s="245"/>
      <c r="G531" s="245"/>
      <c r="H531" s="245"/>
      <c r="I531" s="245"/>
      <c r="J531" s="245"/>
    </row>
    <row r="532" spans="1:10" ht="27.75" customHeight="1">
      <c r="A532" s="245"/>
      <c r="B532" s="245"/>
      <c r="C532" s="245"/>
      <c r="D532" s="245"/>
      <c r="E532" s="245"/>
      <c r="F532" s="245"/>
      <c r="G532" s="245"/>
      <c r="H532" s="245"/>
      <c r="I532" s="245"/>
      <c r="J532" s="245"/>
    </row>
    <row r="533" spans="1:10" ht="27.75" customHeight="1">
      <c r="A533" s="245"/>
      <c r="B533" s="245"/>
      <c r="C533" s="245"/>
      <c r="D533" s="245"/>
      <c r="E533" s="245"/>
      <c r="F533" s="245"/>
      <c r="G533" s="245"/>
      <c r="H533" s="245"/>
      <c r="I533" s="245"/>
      <c r="J533" s="245"/>
    </row>
    <row r="534" spans="1:10" ht="27.75" customHeight="1">
      <c r="A534" s="245"/>
      <c r="B534" s="245"/>
      <c r="C534" s="245"/>
      <c r="D534" s="245"/>
      <c r="E534" s="245"/>
      <c r="F534" s="245"/>
      <c r="G534" s="245"/>
      <c r="H534" s="245"/>
      <c r="I534" s="245"/>
      <c r="J534" s="245"/>
    </row>
    <row r="535" spans="1:10" ht="27.75" customHeight="1">
      <c r="A535" s="245"/>
      <c r="B535" s="245"/>
      <c r="C535" s="245"/>
      <c r="D535" s="245"/>
      <c r="E535" s="245"/>
      <c r="F535" s="245"/>
      <c r="G535" s="245"/>
      <c r="H535" s="245"/>
      <c r="I535" s="245"/>
      <c r="J535" s="245"/>
    </row>
    <row r="536" spans="1:10" ht="27.75" customHeight="1">
      <c r="A536" s="245"/>
      <c r="B536" s="245"/>
      <c r="C536" s="245"/>
      <c r="D536" s="245"/>
      <c r="E536" s="245"/>
      <c r="F536" s="245"/>
      <c r="G536" s="245"/>
      <c r="H536" s="245"/>
      <c r="I536" s="245"/>
      <c r="J536" s="245"/>
    </row>
    <row r="537" spans="1:10" ht="27.75" customHeight="1">
      <c r="A537" s="245"/>
      <c r="B537" s="245"/>
      <c r="C537" s="245"/>
      <c r="D537" s="245"/>
      <c r="E537" s="245"/>
      <c r="F537" s="245"/>
      <c r="G537" s="245"/>
      <c r="H537" s="245"/>
      <c r="I537" s="245"/>
      <c r="J537" s="245"/>
    </row>
    <row r="538" spans="1:10" ht="27.75" customHeight="1">
      <c r="A538" s="245"/>
      <c r="B538" s="245"/>
      <c r="C538" s="245"/>
      <c r="D538" s="245"/>
      <c r="E538" s="245"/>
      <c r="F538" s="245"/>
      <c r="G538" s="245"/>
      <c r="H538" s="245"/>
      <c r="I538" s="245"/>
      <c r="J538" s="245"/>
    </row>
    <row r="539" spans="1:10" ht="27.75" customHeight="1">
      <c r="A539" s="245"/>
      <c r="B539" s="245"/>
      <c r="C539" s="245"/>
      <c r="D539" s="245"/>
      <c r="E539" s="245"/>
      <c r="F539" s="245"/>
      <c r="G539" s="245"/>
      <c r="H539" s="245"/>
      <c r="I539" s="245"/>
      <c r="J539" s="245"/>
    </row>
    <row r="540" spans="1:10" ht="27.75" customHeight="1">
      <c r="A540" s="245"/>
      <c r="B540" s="245"/>
      <c r="C540" s="245"/>
      <c r="D540" s="245"/>
      <c r="E540" s="245"/>
      <c r="F540" s="245"/>
      <c r="G540" s="245"/>
      <c r="H540" s="245"/>
      <c r="I540" s="245"/>
      <c r="J540" s="245"/>
    </row>
    <row r="541" spans="1:10" ht="27.75" customHeight="1">
      <c r="A541" s="245"/>
      <c r="B541" s="245"/>
      <c r="C541" s="245"/>
      <c r="D541" s="245"/>
      <c r="E541" s="245"/>
      <c r="F541" s="245"/>
      <c r="G541" s="245"/>
      <c r="H541" s="245"/>
      <c r="I541" s="245"/>
      <c r="J541" s="245"/>
    </row>
    <row r="542" spans="1:10" ht="27.75" customHeight="1">
      <c r="A542" s="245"/>
      <c r="B542" s="245"/>
      <c r="C542" s="245"/>
      <c r="D542" s="245"/>
      <c r="E542" s="245"/>
      <c r="F542" s="245"/>
      <c r="G542" s="245"/>
      <c r="H542" s="245"/>
      <c r="I542" s="245"/>
      <c r="J542" s="245"/>
    </row>
    <row r="543" spans="1:10" ht="27.75" customHeight="1">
      <c r="A543" s="245"/>
      <c r="B543" s="245"/>
      <c r="C543" s="245"/>
      <c r="D543" s="245"/>
      <c r="E543" s="245"/>
      <c r="F543" s="245"/>
      <c r="G543" s="245"/>
      <c r="H543" s="245"/>
      <c r="I543" s="245"/>
      <c r="J543" s="245"/>
    </row>
    <row r="544" spans="1:10" ht="27.75" customHeight="1">
      <c r="A544" s="245"/>
      <c r="B544" s="245"/>
      <c r="C544" s="245"/>
      <c r="D544" s="245"/>
      <c r="E544" s="245"/>
      <c r="F544" s="245"/>
      <c r="G544" s="245"/>
      <c r="H544" s="245"/>
      <c r="I544" s="245"/>
      <c r="J544" s="245"/>
    </row>
    <row r="545" spans="5:10" ht="27.75" customHeight="1">
      <c r="E545" s="245"/>
      <c r="F545" s="245"/>
      <c r="G545" s="245"/>
      <c r="H545" s="245"/>
      <c r="I545" s="245"/>
      <c r="J545" s="245"/>
    </row>
  </sheetData>
  <sheetProtection/>
  <mergeCells count="1"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8"/>
  <sheetViews>
    <sheetView showGridLines="0" zoomScalePageLayoutView="0" workbookViewId="0" topLeftCell="A1">
      <selection activeCell="C12" sqref="C12"/>
    </sheetView>
  </sheetViews>
  <sheetFormatPr defaultColWidth="6.8515625" defaultRowHeight="15"/>
  <cols>
    <col min="1" max="1" width="65.421875" style="244" bestFit="1" customWidth="1"/>
    <col min="2" max="3" width="12.140625" style="244" customWidth="1"/>
    <col min="4" max="4" width="8.28125" style="244" customWidth="1"/>
    <col min="5" max="5" width="7.00390625" style="244" customWidth="1"/>
    <col min="6" max="6" width="6.140625" style="244" customWidth="1"/>
    <col min="7" max="7" width="6.421875" style="244" customWidth="1"/>
    <col min="8" max="8" width="6.8515625" style="244" customWidth="1"/>
    <col min="9" max="9" width="5.8515625" style="244" customWidth="1"/>
    <col min="10" max="10" width="11.00390625" style="244" customWidth="1"/>
    <col min="11" max="11" width="0" style="244" hidden="1" customWidth="1"/>
    <col min="12" max="12" width="11.00390625" style="244" customWidth="1"/>
    <col min="13" max="16384" width="6.8515625" style="244" customWidth="1"/>
  </cols>
  <sheetData>
    <row r="1" ht="13.5">
      <c r="A1" s="1" t="s">
        <v>1916</v>
      </c>
    </row>
    <row r="2" spans="1:12" ht="36" customHeight="1">
      <c r="A2" s="358" t="s">
        <v>1895</v>
      </c>
      <c r="B2" s="358"/>
      <c r="C2" s="358"/>
      <c r="D2" s="358"/>
      <c r="E2" s="245"/>
      <c r="F2" s="245"/>
      <c r="G2" s="245"/>
      <c r="H2" s="246"/>
      <c r="I2" s="245"/>
      <c r="J2" s="245"/>
      <c r="K2" s="245"/>
      <c r="L2" s="245"/>
    </row>
    <row r="3" spans="1:12" ht="21" customHeight="1" thickBot="1">
      <c r="A3" s="247"/>
      <c r="B3" s="248"/>
      <c r="C3" s="248"/>
      <c r="D3" s="249" t="s">
        <v>1917</v>
      </c>
      <c r="E3" s="245"/>
      <c r="F3" s="245"/>
      <c r="G3" s="245"/>
      <c r="H3" s="245"/>
      <c r="I3" s="245"/>
      <c r="J3" s="245"/>
      <c r="K3" s="245"/>
      <c r="L3" s="245"/>
    </row>
    <row r="4" spans="1:12" ht="56.25" customHeight="1">
      <c r="A4" s="250" t="s">
        <v>27</v>
      </c>
      <c r="B4" s="251" t="s">
        <v>1918</v>
      </c>
      <c r="C4" s="251" t="s">
        <v>1919</v>
      </c>
      <c r="D4" s="266" t="s">
        <v>5</v>
      </c>
      <c r="E4" s="267"/>
      <c r="F4" s="268"/>
      <c r="G4" s="268"/>
      <c r="H4" s="269"/>
      <c r="I4" s="246"/>
      <c r="J4" s="245"/>
      <c r="K4" s="246"/>
      <c r="L4" s="245"/>
    </row>
    <row r="5" spans="1:11" ht="24.75" customHeight="1">
      <c r="A5" s="253" t="s">
        <v>36</v>
      </c>
      <c r="B5" s="270">
        <v>34</v>
      </c>
      <c r="C5" s="270">
        <v>34</v>
      </c>
      <c r="D5" s="271"/>
      <c r="K5" s="272"/>
    </row>
    <row r="6" spans="1:11" ht="24.75" customHeight="1">
      <c r="A6" s="253" t="s">
        <v>38</v>
      </c>
      <c r="B6" s="270">
        <f>SUM(B7:B11)</f>
        <v>77979</v>
      </c>
      <c r="C6" s="270">
        <f>SUM(C7:C11)</f>
        <v>78771</v>
      </c>
      <c r="D6" s="271">
        <f aca="true" t="shared" si="0" ref="D6:D16">IF(B6=0,0,C6/B6*100)</f>
        <v>101.01565806178587</v>
      </c>
      <c r="K6" s="272" t="s">
        <v>8</v>
      </c>
    </row>
    <row r="7" spans="1:11" ht="24.75" customHeight="1">
      <c r="A7" s="273" t="s">
        <v>1920</v>
      </c>
      <c r="B7" s="274">
        <v>68464</v>
      </c>
      <c r="C7" s="274">
        <v>69256</v>
      </c>
      <c r="D7" s="271">
        <f t="shared" si="0"/>
        <v>101.15681233933162</v>
      </c>
      <c r="K7" s="272"/>
    </row>
    <row r="8" spans="1:11" ht="24.75" customHeight="1">
      <c r="A8" s="273" t="s">
        <v>1921</v>
      </c>
      <c r="B8" s="274">
        <v>1827</v>
      </c>
      <c r="C8" s="274">
        <v>1827</v>
      </c>
      <c r="D8" s="271">
        <f t="shared" si="0"/>
        <v>100</v>
      </c>
      <c r="K8" s="272"/>
    </row>
    <row r="9" spans="1:11" ht="24.75" customHeight="1">
      <c r="A9" s="273" t="s">
        <v>250</v>
      </c>
      <c r="B9" s="274">
        <v>0</v>
      </c>
      <c r="C9" s="274">
        <v>0</v>
      </c>
      <c r="D9" s="271">
        <f t="shared" si="0"/>
        <v>0</v>
      </c>
      <c r="K9" s="272"/>
    </row>
    <row r="10" spans="1:11" ht="24.75" customHeight="1">
      <c r="A10" s="273" t="s">
        <v>251</v>
      </c>
      <c r="B10" s="274">
        <v>7688</v>
      </c>
      <c r="C10" s="274">
        <v>7688</v>
      </c>
      <c r="D10" s="271">
        <f t="shared" si="0"/>
        <v>100</v>
      </c>
      <c r="K10" s="272"/>
    </row>
    <row r="11" spans="1:11" ht="24.75" customHeight="1">
      <c r="A11" s="273" t="s">
        <v>252</v>
      </c>
      <c r="B11" s="274"/>
      <c r="C11" s="274"/>
      <c r="D11" s="271">
        <f t="shared" si="0"/>
        <v>0</v>
      </c>
      <c r="K11" s="272"/>
    </row>
    <row r="12" spans="1:11" ht="24.75" customHeight="1">
      <c r="A12" s="253" t="s">
        <v>49</v>
      </c>
      <c r="B12" s="270">
        <v>76</v>
      </c>
      <c r="C12" s="270">
        <f>+C13</f>
        <v>76</v>
      </c>
      <c r="D12" s="271">
        <f t="shared" si="0"/>
        <v>100</v>
      </c>
      <c r="K12" s="272"/>
    </row>
    <row r="13" spans="1:11" ht="24.75" customHeight="1">
      <c r="A13" s="273" t="s">
        <v>89</v>
      </c>
      <c r="B13" s="274">
        <v>76</v>
      </c>
      <c r="C13" s="274">
        <v>76</v>
      </c>
      <c r="D13" s="271">
        <f t="shared" si="0"/>
        <v>100</v>
      </c>
      <c r="K13" s="272"/>
    </row>
    <row r="14" spans="1:11" ht="24.75" customHeight="1">
      <c r="A14" s="253" t="s">
        <v>1922</v>
      </c>
      <c r="B14" s="270">
        <v>3591</v>
      </c>
      <c r="C14" s="270">
        <v>3591</v>
      </c>
      <c r="D14" s="271">
        <f t="shared" si="0"/>
        <v>100</v>
      </c>
      <c r="K14" s="272"/>
    </row>
    <row r="15" spans="1:11" ht="24.75" customHeight="1">
      <c r="A15" s="253" t="s">
        <v>1923</v>
      </c>
      <c r="B15" s="270">
        <v>21</v>
      </c>
      <c r="C15" s="270">
        <v>21</v>
      </c>
      <c r="D15" s="271"/>
      <c r="K15" s="272"/>
    </row>
    <row r="16" spans="1:11" ht="24.75" customHeight="1" thickBot="1">
      <c r="A16" s="257" t="s">
        <v>1924</v>
      </c>
      <c r="B16" s="275">
        <f>B6+B5+B12+B14+B15</f>
        <v>81701</v>
      </c>
      <c r="C16" s="275">
        <f>C6+C5+C12+C14+C15</f>
        <v>82493</v>
      </c>
      <c r="D16" s="276">
        <f t="shared" si="0"/>
        <v>100.9693883795792</v>
      </c>
      <c r="K16" s="272"/>
    </row>
    <row r="17" ht="24.75" customHeight="1">
      <c r="K17" s="277" t="s">
        <v>25</v>
      </c>
    </row>
    <row r="18" ht="27" customHeight="1">
      <c r="K18" s="278" t="s">
        <v>25</v>
      </c>
    </row>
  </sheetData>
  <sheetProtection/>
  <mergeCells count="1"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showGridLines="0" zoomScaleSheetLayoutView="100" zoomScalePageLayoutView="0" workbookViewId="0" topLeftCell="A10">
      <selection activeCell="D6" sqref="D6"/>
    </sheetView>
  </sheetViews>
  <sheetFormatPr defaultColWidth="8.28125" defaultRowHeight="15"/>
  <cols>
    <col min="1" max="1" width="26.7109375" style="34" customWidth="1"/>
    <col min="2" max="2" width="16.421875" style="34" customWidth="1"/>
    <col min="3" max="3" width="26.7109375" style="34" customWidth="1"/>
    <col min="4" max="4" width="13.28125" style="34" customWidth="1"/>
    <col min="5" max="16384" width="8.28125" style="34" customWidth="1"/>
  </cols>
  <sheetData>
    <row r="1" s="244" customFormat="1" ht="13.5">
      <c r="A1" s="1" t="s">
        <v>1925</v>
      </c>
    </row>
    <row r="2" spans="1:4" ht="57" customHeight="1">
      <c r="A2" s="359" t="s">
        <v>1896</v>
      </c>
      <c r="B2" s="359"/>
      <c r="C2" s="359"/>
      <c r="D2" s="359"/>
    </row>
    <row r="3" ht="15" customHeight="1" thickBot="1">
      <c r="D3" s="249" t="s">
        <v>1926</v>
      </c>
    </row>
    <row r="4" spans="1:4" ht="32.25" customHeight="1">
      <c r="A4" s="355" t="s">
        <v>51</v>
      </c>
      <c r="B4" s="355"/>
      <c r="C4" s="356" t="s">
        <v>52</v>
      </c>
      <c r="D4" s="355"/>
    </row>
    <row r="5" spans="1:4" s="36" customFormat="1" ht="32.25" customHeight="1" thickBot="1">
      <c r="A5" s="55" t="s">
        <v>53</v>
      </c>
      <c r="B5" s="56" t="s">
        <v>54</v>
      </c>
      <c r="C5" s="57" t="s">
        <v>53</v>
      </c>
      <c r="D5" s="58" t="s">
        <v>54</v>
      </c>
    </row>
    <row r="6" spans="1:4" ht="32.25" customHeight="1" thickTop="1">
      <c r="A6" s="59" t="s">
        <v>1927</v>
      </c>
      <c r="B6" s="78">
        <f>'执行附表4 '!C12</f>
        <v>85154</v>
      </c>
      <c r="C6" s="61" t="s">
        <v>1928</v>
      </c>
      <c r="D6" s="80">
        <f>'执行附表5 '!C16</f>
        <v>82493</v>
      </c>
    </row>
    <row r="7" spans="1:4" ht="32.25" customHeight="1">
      <c r="A7" s="59" t="s">
        <v>1929</v>
      </c>
      <c r="B7" s="78">
        <f>SUM(B8:B11)</f>
        <v>21341</v>
      </c>
      <c r="C7" s="59" t="s">
        <v>1930</v>
      </c>
      <c r="D7" s="80">
        <f>SUM(D8:D11)</f>
        <v>24002</v>
      </c>
    </row>
    <row r="8" spans="1:4" ht="32.25" customHeight="1">
      <c r="A8" s="59" t="s">
        <v>1931</v>
      </c>
      <c r="B8" s="78">
        <v>109</v>
      </c>
      <c r="C8" s="61" t="s">
        <v>1932</v>
      </c>
      <c r="D8" s="80"/>
    </row>
    <row r="9" spans="1:4" ht="32.25" customHeight="1">
      <c r="A9" s="59" t="s">
        <v>1933</v>
      </c>
      <c r="B9" s="78"/>
      <c r="C9" s="61" t="s">
        <v>1934</v>
      </c>
      <c r="D9" s="80">
        <v>905</v>
      </c>
    </row>
    <row r="10" spans="1:4" ht="32.25" customHeight="1">
      <c r="A10" s="59" t="s">
        <v>1935</v>
      </c>
      <c r="B10" s="78"/>
      <c r="C10" s="61" t="s">
        <v>1936</v>
      </c>
      <c r="D10" s="80">
        <v>1865</v>
      </c>
    </row>
    <row r="11" spans="1:4" ht="32.25" customHeight="1">
      <c r="A11" s="59" t="s">
        <v>1707</v>
      </c>
      <c r="B11" s="78">
        <v>21232</v>
      </c>
      <c r="C11" s="90" t="s">
        <v>1708</v>
      </c>
      <c r="D11" s="80">
        <v>21232</v>
      </c>
    </row>
    <row r="12" spans="1:4" ht="32.25" customHeight="1">
      <c r="A12" s="59" t="s">
        <v>78</v>
      </c>
      <c r="B12" s="78"/>
      <c r="C12" s="59"/>
      <c r="D12" s="80"/>
    </row>
    <row r="13" spans="1:4" ht="32.25" customHeight="1">
      <c r="A13" s="59"/>
      <c r="B13" s="78"/>
      <c r="C13" s="61"/>
      <c r="D13" s="80"/>
    </row>
    <row r="14" spans="1:4" ht="32.25" customHeight="1">
      <c r="A14" s="59"/>
      <c r="B14" s="78"/>
      <c r="C14" s="61"/>
      <c r="D14" s="80"/>
    </row>
    <row r="15" spans="1:4" ht="32.25" customHeight="1">
      <c r="A15" s="59"/>
      <c r="B15" s="78"/>
      <c r="C15" s="61"/>
      <c r="D15" s="80"/>
    </row>
    <row r="16" spans="1:4" ht="32.25" customHeight="1">
      <c r="A16" s="59"/>
      <c r="B16" s="78"/>
      <c r="C16" s="61"/>
      <c r="D16" s="80"/>
    </row>
    <row r="17" spans="1:4" ht="32.25" customHeight="1">
      <c r="A17" s="59"/>
      <c r="B17" s="78"/>
      <c r="C17" s="61"/>
      <c r="D17" s="80"/>
    </row>
    <row r="18" spans="1:4" ht="32.25" customHeight="1">
      <c r="A18" s="59"/>
      <c r="B18" s="78"/>
      <c r="C18" s="61"/>
      <c r="D18" s="80"/>
    </row>
    <row r="19" spans="1:4" ht="32.25" customHeight="1">
      <c r="A19" s="59"/>
      <c r="B19" s="78"/>
      <c r="C19" s="61"/>
      <c r="D19" s="80"/>
    </row>
    <row r="20" spans="1:4" ht="32.25" customHeight="1">
      <c r="A20" s="62" t="s">
        <v>69</v>
      </c>
      <c r="B20" s="79">
        <f>SUM(B6:B7,B12)</f>
        <v>106495</v>
      </c>
      <c r="C20" s="63" t="s">
        <v>70</v>
      </c>
      <c r="D20" s="81">
        <f>SUM(D6:D7)</f>
        <v>106495</v>
      </c>
    </row>
    <row r="21" spans="1:4" ht="32.25" customHeight="1">
      <c r="A21" s="59"/>
      <c r="B21" s="78"/>
      <c r="C21" s="61"/>
      <c r="D21" s="80"/>
    </row>
    <row r="22" spans="1:4" ht="32.25" customHeight="1">
      <c r="A22" s="59"/>
      <c r="B22" s="78"/>
      <c r="C22" s="61" t="s">
        <v>71</v>
      </c>
      <c r="D22" s="80">
        <f>B20-D20</f>
        <v>0</v>
      </c>
    </row>
    <row r="23" spans="1:4" ht="32.25" customHeight="1">
      <c r="A23" s="59"/>
      <c r="B23" s="78"/>
      <c r="C23" s="61" t="s">
        <v>72</v>
      </c>
      <c r="D23" s="80"/>
    </row>
    <row r="24" spans="1:4" ht="32.25" customHeight="1" thickBot="1">
      <c r="A24" s="64"/>
      <c r="B24" s="86"/>
      <c r="C24" s="66" t="s">
        <v>1937</v>
      </c>
      <c r="D24" s="82">
        <f>D22</f>
        <v>0</v>
      </c>
    </row>
  </sheetData>
  <sheetProtection/>
  <mergeCells count="3">
    <mergeCell ref="A2:D2"/>
    <mergeCell ref="A4:B4"/>
    <mergeCell ref="C4:D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540"/>
  <sheetViews>
    <sheetView showGridLines="0" zoomScalePageLayoutView="0" workbookViewId="0" topLeftCell="A1">
      <selection activeCell="D8" sqref="D8"/>
    </sheetView>
  </sheetViews>
  <sheetFormatPr defaultColWidth="6.8515625" defaultRowHeight="15"/>
  <cols>
    <col min="1" max="1" width="21.421875" style="17" customWidth="1"/>
    <col min="2" max="2" width="14.28125" style="17" customWidth="1"/>
    <col min="3" max="3" width="21.421875" style="17" customWidth="1"/>
    <col min="4" max="4" width="14.140625" style="32" customWidth="1"/>
    <col min="5" max="16384" width="6.8515625" style="17" customWidth="1"/>
  </cols>
  <sheetData>
    <row r="1" ht="13.5">
      <c r="A1" s="139" t="s">
        <v>253</v>
      </c>
    </row>
    <row r="2" spans="1:4" ht="34.5" customHeight="1">
      <c r="A2" s="360" t="s">
        <v>1898</v>
      </c>
      <c r="B2" s="360"/>
      <c r="C2" s="360"/>
      <c r="D2" s="360"/>
    </row>
    <row r="3" spans="1:4" ht="15" customHeight="1" thickBot="1">
      <c r="A3" s="50" t="s">
        <v>0</v>
      </c>
      <c r="B3" s="51"/>
      <c r="C3" s="51"/>
      <c r="D3" s="53" t="s">
        <v>1</v>
      </c>
    </row>
    <row r="4" spans="1:4" ht="51.75" customHeight="1">
      <c r="A4" s="361" t="s">
        <v>104</v>
      </c>
      <c r="B4" s="362"/>
      <c r="C4" s="362" t="s">
        <v>105</v>
      </c>
      <c r="D4" s="363"/>
    </row>
    <row r="5" spans="1:4" s="30" customFormat="1" ht="27.75" customHeight="1" thickBot="1">
      <c r="A5" s="94" t="s">
        <v>106</v>
      </c>
      <c r="B5" s="95" t="s">
        <v>151</v>
      </c>
      <c r="C5" s="95" t="s">
        <v>106</v>
      </c>
      <c r="D5" s="96" t="s">
        <v>152</v>
      </c>
    </row>
    <row r="6" spans="1:4" ht="36.75" customHeight="1" thickTop="1">
      <c r="A6" s="97" t="s">
        <v>107</v>
      </c>
      <c r="B6" s="116">
        <v>66</v>
      </c>
      <c r="C6" s="98" t="s">
        <v>108</v>
      </c>
      <c r="D6" s="120"/>
    </row>
    <row r="7" spans="1:4" ht="36" customHeight="1">
      <c r="A7" s="99" t="s">
        <v>109</v>
      </c>
      <c r="B7" s="117"/>
      <c r="C7" s="100" t="s">
        <v>110</v>
      </c>
      <c r="D7" s="121">
        <v>66</v>
      </c>
    </row>
    <row r="8" spans="1:4" ht="33" customHeight="1">
      <c r="A8" s="99" t="s">
        <v>111</v>
      </c>
      <c r="B8" s="117"/>
      <c r="C8" s="100" t="s">
        <v>181</v>
      </c>
      <c r="D8" s="121"/>
    </row>
    <row r="9" spans="1:4" ht="29.25" customHeight="1">
      <c r="A9" s="99" t="s">
        <v>112</v>
      </c>
      <c r="B9" s="117"/>
      <c r="C9" s="100"/>
      <c r="D9" s="121"/>
    </row>
    <row r="10" spans="1:4" ht="30.75" customHeight="1">
      <c r="A10" s="99" t="s">
        <v>113</v>
      </c>
      <c r="B10" s="117"/>
      <c r="C10" s="100"/>
      <c r="D10" s="122"/>
    </row>
    <row r="11" spans="1:4" ht="27.75" customHeight="1">
      <c r="A11" s="101"/>
      <c r="B11" s="118"/>
      <c r="C11" s="100"/>
      <c r="D11" s="122"/>
    </row>
    <row r="12" spans="1:4" ht="24" customHeight="1">
      <c r="A12" s="101"/>
      <c r="B12" s="118"/>
      <c r="C12" s="100"/>
      <c r="D12" s="122"/>
    </row>
    <row r="13" spans="1:4" ht="24" customHeight="1">
      <c r="A13" s="102" t="s">
        <v>114</v>
      </c>
      <c r="B13" s="119">
        <f>SUM(B6:B12)</f>
        <v>66</v>
      </c>
      <c r="C13" s="103" t="s">
        <v>115</v>
      </c>
      <c r="D13" s="123">
        <f>SUM(D6:D12)</f>
        <v>66</v>
      </c>
    </row>
    <row r="14" spans="1:4" ht="27.75" customHeight="1">
      <c r="A14" s="99" t="s">
        <v>116</v>
      </c>
      <c r="B14" s="107"/>
      <c r="C14" s="100" t="s">
        <v>117</v>
      </c>
      <c r="D14" s="112"/>
    </row>
    <row r="15" spans="1:4" ht="27.75" customHeight="1">
      <c r="A15" s="99"/>
      <c r="B15" s="107"/>
      <c r="C15" s="100"/>
      <c r="D15" s="112"/>
    </row>
    <row r="16" spans="1:4" ht="27.75" customHeight="1" thickBot="1">
      <c r="A16" s="104" t="s">
        <v>118</v>
      </c>
      <c r="B16" s="124">
        <f>SUM(B13:B14)</f>
        <v>66</v>
      </c>
      <c r="C16" s="105" t="s">
        <v>119</v>
      </c>
      <c r="D16" s="125">
        <f>SUM(D13:D14)</f>
        <v>66</v>
      </c>
    </row>
    <row r="17" spans="1:4" ht="27.75" customHeight="1">
      <c r="A17" s="49"/>
      <c r="B17" s="49"/>
      <c r="C17" s="49"/>
      <c r="D17" s="54"/>
    </row>
    <row r="18" spans="1:4" ht="27.75" customHeight="1">
      <c r="A18" s="49"/>
      <c r="B18" s="49"/>
      <c r="C18" s="49"/>
      <c r="D18" s="54"/>
    </row>
    <row r="19" spans="1:4" ht="27.75" customHeight="1">
      <c r="A19" s="49"/>
      <c r="B19" s="49"/>
      <c r="C19" s="49"/>
      <c r="D19" s="54"/>
    </row>
    <row r="20" spans="1:4" ht="27.75" customHeight="1">
      <c r="A20" s="49"/>
      <c r="B20" s="49"/>
      <c r="C20" s="49"/>
      <c r="D20" s="54"/>
    </row>
    <row r="21" spans="1:4" ht="27.75" customHeight="1">
      <c r="A21" s="49"/>
      <c r="B21" s="49"/>
      <c r="C21" s="49"/>
      <c r="D21" s="54"/>
    </row>
    <row r="22" spans="1:4" ht="27.75" customHeight="1">
      <c r="A22" s="49"/>
      <c r="B22" s="49"/>
      <c r="C22" s="49"/>
      <c r="D22" s="54"/>
    </row>
    <row r="23" spans="1:4" ht="27.75" customHeight="1">
      <c r="A23" s="49"/>
      <c r="B23" s="49"/>
      <c r="C23" s="49"/>
      <c r="D23" s="54"/>
    </row>
    <row r="24" spans="1:4" ht="27.75" customHeight="1">
      <c r="A24" s="49"/>
      <c r="B24" s="49"/>
      <c r="C24" s="49"/>
      <c r="D24" s="54"/>
    </row>
    <row r="25" spans="1:4" ht="27.75" customHeight="1">
      <c r="A25" s="49"/>
      <c r="B25" s="49"/>
      <c r="C25" s="49"/>
      <c r="D25" s="54"/>
    </row>
    <row r="26" spans="1:4" ht="27.75" customHeight="1">
      <c r="A26" s="49"/>
      <c r="B26" s="49"/>
      <c r="C26" s="49"/>
      <c r="D26" s="54"/>
    </row>
    <row r="27" spans="1:4" ht="27.75" customHeight="1">
      <c r="A27" s="49"/>
      <c r="B27" s="49"/>
      <c r="C27" s="49"/>
      <c r="D27" s="54"/>
    </row>
    <row r="28" spans="1:4" ht="27.75" customHeight="1">
      <c r="A28" s="49"/>
      <c r="B28" s="49"/>
      <c r="C28" s="49"/>
      <c r="D28" s="54"/>
    </row>
    <row r="29" spans="1:4" ht="27.75" customHeight="1">
      <c r="A29" s="49"/>
      <c r="B29" s="49"/>
      <c r="C29" s="49"/>
      <c r="D29" s="54"/>
    </row>
    <row r="30" spans="1:4" ht="27.75" customHeight="1">
      <c r="A30" s="49"/>
      <c r="B30" s="49"/>
      <c r="C30" s="49"/>
      <c r="D30" s="54"/>
    </row>
    <row r="31" spans="1:4" ht="27.75" customHeight="1">
      <c r="A31" s="49"/>
      <c r="B31" s="49"/>
      <c r="C31" s="49"/>
      <c r="D31" s="54"/>
    </row>
    <row r="32" spans="1:4" ht="27.75" customHeight="1">
      <c r="A32" s="49"/>
      <c r="B32" s="49"/>
      <c r="C32" s="49"/>
      <c r="D32" s="54"/>
    </row>
    <row r="33" spans="1:4" ht="27.75" customHeight="1">
      <c r="A33" s="49"/>
      <c r="B33" s="49"/>
      <c r="C33" s="49"/>
      <c r="D33" s="54"/>
    </row>
    <row r="34" spans="1:4" ht="27.75" customHeight="1">
      <c r="A34" s="49"/>
      <c r="B34" s="49"/>
      <c r="C34" s="49"/>
      <c r="D34" s="54"/>
    </row>
    <row r="35" spans="1:4" ht="27.75" customHeight="1">
      <c r="A35" s="49"/>
      <c r="B35" s="49"/>
      <c r="C35" s="49"/>
      <c r="D35" s="54"/>
    </row>
    <row r="36" spans="1:4" ht="27.75" customHeight="1">
      <c r="A36" s="49"/>
      <c r="B36" s="49"/>
      <c r="C36" s="49"/>
      <c r="D36" s="54"/>
    </row>
    <row r="37" spans="1:4" ht="27.75" customHeight="1">
      <c r="A37" s="49"/>
      <c r="B37" s="49"/>
      <c r="C37" s="49"/>
      <c r="D37" s="54"/>
    </row>
    <row r="38" spans="1:4" ht="27.75" customHeight="1">
      <c r="A38" s="49"/>
      <c r="B38" s="49"/>
      <c r="C38" s="49"/>
      <c r="D38" s="54"/>
    </row>
    <row r="39" spans="1:4" ht="27.75" customHeight="1">
      <c r="A39" s="49"/>
      <c r="B39" s="49"/>
      <c r="C39" s="49"/>
      <c r="D39" s="54"/>
    </row>
    <row r="40" spans="1:4" ht="27.75" customHeight="1">
      <c r="A40" s="49"/>
      <c r="B40" s="49"/>
      <c r="C40" s="49"/>
      <c r="D40" s="54"/>
    </row>
    <row r="41" spans="1:4" ht="27.75" customHeight="1">
      <c r="A41" s="49"/>
      <c r="B41" s="49"/>
      <c r="C41" s="49"/>
      <c r="D41" s="54"/>
    </row>
    <row r="42" spans="1:4" ht="27.75" customHeight="1">
      <c r="A42" s="49"/>
      <c r="B42" s="49"/>
      <c r="C42" s="49"/>
      <c r="D42" s="54"/>
    </row>
    <row r="43" spans="1:4" ht="27.75" customHeight="1">
      <c r="A43" s="49"/>
      <c r="B43" s="49"/>
      <c r="C43" s="49"/>
      <c r="D43" s="54"/>
    </row>
    <row r="44" spans="1:4" ht="27.75" customHeight="1">
      <c r="A44" s="49"/>
      <c r="B44" s="49"/>
      <c r="C44" s="49"/>
      <c r="D44" s="54"/>
    </row>
    <row r="45" spans="1:4" ht="27.75" customHeight="1">
      <c r="A45" s="49"/>
      <c r="B45" s="49"/>
      <c r="C45" s="49"/>
      <c r="D45" s="54"/>
    </row>
    <row r="46" spans="1:4" ht="27.75" customHeight="1">
      <c r="A46" s="49"/>
      <c r="B46" s="49"/>
      <c r="C46" s="49"/>
      <c r="D46" s="54"/>
    </row>
    <row r="47" spans="1:4" ht="27.75" customHeight="1">
      <c r="A47" s="49"/>
      <c r="B47" s="49"/>
      <c r="C47" s="49"/>
      <c r="D47" s="54"/>
    </row>
    <row r="48" spans="1:4" ht="27.75" customHeight="1">
      <c r="A48" s="49"/>
      <c r="B48" s="49"/>
      <c r="C48" s="49"/>
      <c r="D48" s="54"/>
    </row>
    <row r="49" spans="1:4" ht="27.75" customHeight="1">
      <c r="A49" s="49"/>
      <c r="B49" s="49"/>
      <c r="C49" s="49"/>
      <c r="D49" s="54"/>
    </row>
    <row r="50" spans="1:4" ht="27.75" customHeight="1">
      <c r="A50" s="49"/>
      <c r="B50" s="49"/>
      <c r="C50" s="49"/>
      <c r="D50" s="54"/>
    </row>
    <row r="51" spans="1:4" ht="27.75" customHeight="1">
      <c r="A51" s="49"/>
      <c r="B51" s="49"/>
      <c r="C51" s="49"/>
      <c r="D51" s="54"/>
    </row>
    <row r="52" spans="1:4" ht="27.75" customHeight="1">
      <c r="A52" s="49"/>
      <c r="B52" s="49"/>
      <c r="C52" s="49"/>
      <c r="D52" s="54"/>
    </row>
    <row r="53" spans="1:4" ht="27.75" customHeight="1">
      <c r="A53" s="49"/>
      <c r="B53" s="49"/>
      <c r="C53" s="49"/>
      <c r="D53" s="54"/>
    </row>
    <row r="54" spans="1:4" ht="27.75" customHeight="1">
      <c r="A54" s="49"/>
      <c r="B54" s="49"/>
      <c r="C54" s="49"/>
      <c r="D54" s="54"/>
    </row>
    <row r="55" spans="1:4" ht="27.75" customHeight="1">
      <c r="A55" s="49"/>
      <c r="B55" s="49"/>
      <c r="C55" s="49"/>
      <c r="D55" s="54"/>
    </row>
    <row r="56" spans="1:4" ht="27.75" customHeight="1">
      <c r="A56" s="49"/>
      <c r="B56" s="49"/>
      <c r="C56" s="49"/>
      <c r="D56" s="54"/>
    </row>
    <row r="57" spans="1:4" ht="27.75" customHeight="1">
      <c r="A57" s="49"/>
      <c r="B57" s="49"/>
      <c r="C57" s="49"/>
      <c r="D57" s="54"/>
    </row>
    <row r="58" spans="1:4" ht="27.75" customHeight="1">
      <c r="A58" s="49"/>
      <c r="B58" s="49"/>
      <c r="C58" s="49"/>
      <c r="D58" s="54"/>
    </row>
    <row r="59" spans="1:4" ht="27.75" customHeight="1">
      <c r="A59" s="49"/>
      <c r="B59" s="49"/>
      <c r="C59" s="49"/>
      <c r="D59" s="54"/>
    </row>
    <row r="60" spans="1:4" ht="27.75" customHeight="1">
      <c r="A60" s="49"/>
      <c r="B60" s="49"/>
      <c r="C60" s="49"/>
      <c r="D60" s="54"/>
    </row>
    <row r="61" spans="1:4" ht="27.75" customHeight="1">
      <c r="A61" s="49"/>
      <c r="B61" s="49"/>
      <c r="C61" s="49"/>
      <c r="D61" s="54"/>
    </row>
    <row r="62" spans="1:4" ht="27.75" customHeight="1">
      <c r="A62" s="49"/>
      <c r="B62" s="49"/>
      <c r="C62" s="49"/>
      <c r="D62" s="54"/>
    </row>
    <row r="63" spans="1:4" ht="27.75" customHeight="1">
      <c r="A63" s="49"/>
      <c r="B63" s="49"/>
      <c r="C63" s="49"/>
      <c r="D63" s="54"/>
    </row>
    <row r="64" spans="1:4" ht="27.75" customHeight="1">
      <c r="A64" s="49"/>
      <c r="B64" s="49"/>
      <c r="C64" s="49"/>
      <c r="D64" s="54"/>
    </row>
    <row r="65" spans="1:4" ht="27.75" customHeight="1">
      <c r="A65" s="49"/>
      <c r="B65" s="49"/>
      <c r="C65" s="49"/>
      <c r="D65" s="54"/>
    </row>
    <row r="66" spans="1:4" ht="27.75" customHeight="1">
      <c r="A66" s="49"/>
      <c r="B66" s="49"/>
      <c r="C66" s="49"/>
      <c r="D66" s="54"/>
    </row>
    <row r="67" spans="1:4" ht="27.75" customHeight="1">
      <c r="A67" s="49"/>
      <c r="B67" s="49"/>
      <c r="C67" s="49"/>
      <c r="D67" s="54"/>
    </row>
    <row r="68" spans="1:4" ht="27.75" customHeight="1">
      <c r="A68" s="49"/>
      <c r="B68" s="49"/>
      <c r="C68" s="49"/>
      <c r="D68" s="54"/>
    </row>
    <row r="69" spans="1:4" ht="27.75" customHeight="1">
      <c r="A69" s="49"/>
      <c r="B69" s="49"/>
      <c r="C69" s="49"/>
      <c r="D69" s="54"/>
    </row>
    <row r="70" spans="1:4" ht="27.75" customHeight="1">
      <c r="A70" s="49"/>
      <c r="B70" s="49"/>
      <c r="C70" s="49"/>
      <c r="D70" s="54"/>
    </row>
    <row r="71" spans="1:4" ht="27.75" customHeight="1">
      <c r="A71" s="49"/>
      <c r="B71" s="49"/>
      <c r="C71" s="49"/>
      <c r="D71" s="54"/>
    </row>
    <row r="72" spans="1:4" ht="27.75" customHeight="1">
      <c r="A72" s="49"/>
      <c r="B72" s="49"/>
      <c r="C72" s="49"/>
      <c r="D72" s="54"/>
    </row>
    <row r="73" spans="1:4" ht="27.75" customHeight="1">
      <c r="A73" s="49"/>
      <c r="B73" s="49"/>
      <c r="C73" s="49"/>
      <c r="D73" s="54"/>
    </row>
    <row r="74" spans="1:4" ht="27.75" customHeight="1">
      <c r="A74" s="49"/>
      <c r="B74" s="49"/>
      <c r="C74" s="49"/>
      <c r="D74" s="54"/>
    </row>
    <row r="75" spans="1:4" ht="27.75" customHeight="1">
      <c r="A75" s="49"/>
      <c r="B75" s="49"/>
      <c r="C75" s="49"/>
      <c r="D75" s="54"/>
    </row>
    <row r="76" spans="1:4" ht="27.75" customHeight="1">
      <c r="A76" s="49"/>
      <c r="B76" s="49"/>
      <c r="C76" s="49"/>
      <c r="D76" s="54"/>
    </row>
    <row r="77" spans="1:4" ht="27.75" customHeight="1">
      <c r="A77" s="49"/>
      <c r="B77" s="49"/>
      <c r="C77" s="49"/>
      <c r="D77" s="54"/>
    </row>
    <row r="78" spans="1:4" ht="27.75" customHeight="1">
      <c r="A78" s="49"/>
      <c r="B78" s="49"/>
      <c r="C78" s="49"/>
      <c r="D78" s="54"/>
    </row>
    <row r="79" spans="1:4" ht="27.75" customHeight="1">
      <c r="A79" s="49"/>
      <c r="B79" s="49"/>
      <c r="C79" s="49"/>
      <c r="D79" s="54"/>
    </row>
    <row r="80" spans="1:4" ht="27.75" customHeight="1">
      <c r="A80" s="49"/>
      <c r="B80" s="49"/>
      <c r="C80" s="49"/>
      <c r="D80" s="54"/>
    </row>
    <row r="81" spans="1:4" ht="27.75" customHeight="1">
      <c r="A81" s="49"/>
      <c r="B81" s="49"/>
      <c r="C81" s="49"/>
      <c r="D81" s="54"/>
    </row>
    <row r="82" spans="1:4" ht="27.75" customHeight="1">
      <c r="A82" s="49"/>
      <c r="B82" s="49"/>
      <c r="C82" s="49"/>
      <c r="D82" s="54"/>
    </row>
    <row r="83" spans="1:4" ht="27.75" customHeight="1">
      <c r="A83" s="49"/>
      <c r="B83" s="49"/>
      <c r="C83" s="49"/>
      <c r="D83" s="54"/>
    </row>
    <row r="84" spans="1:4" ht="27.75" customHeight="1">
      <c r="A84" s="49"/>
      <c r="B84" s="49"/>
      <c r="C84" s="49"/>
      <c r="D84" s="54"/>
    </row>
    <row r="85" spans="1:4" ht="27.75" customHeight="1">
      <c r="A85" s="49"/>
      <c r="B85" s="49"/>
      <c r="C85" s="49"/>
      <c r="D85" s="54"/>
    </row>
    <row r="86" spans="1:4" ht="27.75" customHeight="1">
      <c r="A86" s="49"/>
      <c r="B86" s="49"/>
      <c r="C86" s="49"/>
      <c r="D86" s="54"/>
    </row>
    <row r="87" spans="1:4" ht="27.75" customHeight="1">
      <c r="A87" s="49"/>
      <c r="B87" s="49"/>
      <c r="C87" s="49"/>
      <c r="D87" s="54"/>
    </row>
    <row r="88" spans="1:4" ht="27.75" customHeight="1">
      <c r="A88" s="49"/>
      <c r="B88" s="49"/>
      <c r="C88" s="49"/>
      <c r="D88" s="54"/>
    </row>
    <row r="89" spans="1:4" ht="27.75" customHeight="1">
      <c r="A89" s="49"/>
      <c r="B89" s="49"/>
      <c r="C89" s="49"/>
      <c r="D89" s="54"/>
    </row>
    <row r="90" spans="1:4" ht="27.75" customHeight="1">
      <c r="A90" s="49"/>
      <c r="B90" s="49"/>
      <c r="C90" s="49"/>
      <c r="D90" s="54"/>
    </row>
    <row r="91" spans="1:4" ht="27.75" customHeight="1">
      <c r="A91" s="49"/>
      <c r="B91" s="49"/>
      <c r="C91" s="49"/>
      <c r="D91" s="54"/>
    </row>
    <row r="92" spans="1:4" ht="27.75" customHeight="1">
      <c r="A92" s="49"/>
      <c r="B92" s="49"/>
      <c r="C92" s="49"/>
      <c r="D92" s="54"/>
    </row>
    <row r="93" spans="1:4" ht="27.75" customHeight="1">
      <c r="A93" s="49"/>
      <c r="B93" s="49"/>
      <c r="C93" s="49"/>
      <c r="D93" s="54"/>
    </row>
    <row r="94" spans="1:4" ht="27.75" customHeight="1">
      <c r="A94" s="49"/>
      <c r="B94" s="49"/>
      <c r="C94" s="49"/>
      <c r="D94" s="54"/>
    </row>
    <row r="95" spans="1:4" ht="27.75" customHeight="1">
      <c r="A95" s="49"/>
      <c r="B95" s="49"/>
      <c r="C95" s="49"/>
      <c r="D95" s="54"/>
    </row>
    <row r="96" spans="1:4" ht="27.75" customHeight="1">
      <c r="A96" s="49"/>
      <c r="B96" s="49"/>
      <c r="C96" s="49"/>
      <c r="D96" s="54"/>
    </row>
    <row r="97" spans="1:4" ht="27.75" customHeight="1">
      <c r="A97" s="49"/>
      <c r="B97" s="49"/>
      <c r="C97" s="49"/>
      <c r="D97" s="54"/>
    </row>
    <row r="98" spans="1:4" ht="27.75" customHeight="1">
      <c r="A98" s="49"/>
      <c r="B98" s="49"/>
      <c r="C98" s="49"/>
      <c r="D98" s="54"/>
    </row>
    <row r="99" spans="1:4" ht="27.75" customHeight="1">
      <c r="A99" s="49"/>
      <c r="B99" s="49"/>
      <c r="C99" s="49"/>
      <c r="D99" s="54"/>
    </row>
    <row r="100" spans="1:4" ht="27.75" customHeight="1">
      <c r="A100" s="49"/>
      <c r="B100" s="49"/>
      <c r="C100" s="49"/>
      <c r="D100" s="54"/>
    </row>
    <row r="101" spans="1:4" ht="27.75" customHeight="1">
      <c r="A101" s="49"/>
      <c r="B101" s="49"/>
      <c r="C101" s="49"/>
      <c r="D101" s="54"/>
    </row>
    <row r="102" spans="1:4" ht="27.75" customHeight="1">
      <c r="A102" s="49"/>
      <c r="B102" s="49"/>
      <c r="C102" s="49"/>
      <c r="D102" s="54"/>
    </row>
    <row r="103" spans="1:4" ht="27.75" customHeight="1">
      <c r="A103" s="49"/>
      <c r="B103" s="49"/>
      <c r="C103" s="49"/>
      <c r="D103" s="54"/>
    </row>
    <row r="104" spans="1:4" ht="27.75" customHeight="1">
      <c r="A104" s="49"/>
      <c r="B104" s="49"/>
      <c r="C104" s="49"/>
      <c r="D104" s="54"/>
    </row>
    <row r="105" spans="1:4" ht="27.75" customHeight="1">
      <c r="A105" s="49"/>
      <c r="B105" s="49"/>
      <c r="C105" s="49"/>
      <c r="D105" s="54"/>
    </row>
    <row r="106" spans="1:4" ht="27.75" customHeight="1">
      <c r="A106" s="49"/>
      <c r="B106" s="49"/>
      <c r="C106" s="49"/>
      <c r="D106" s="54"/>
    </row>
    <row r="107" spans="1:4" ht="27.75" customHeight="1">
      <c r="A107" s="49"/>
      <c r="B107" s="49"/>
      <c r="C107" s="49"/>
      <c r="D107" s="54"/>
    </row>
    <row r="108" spans="1:4" ht="27.75" customHeight="1">
      <c r="A108" s="49"/>
      <c r="B108" s="49"/>
      <c r="C108" s="49"/>
      <c r="D108" s="54"/>
    </row>
    <row r="109" spans="1:4" ht="27.75" customHeight="1">
      <c r="A109" s="49"/>
      <c r="B109" s="49"/>
      <c r="C109" s="49"/>
      <c r="D109" s="54"/>
    </row>
    <row r="110" spans="1:4" ht="27.75" customHeight="1">
      <c r="A110" s="49"/>
      <c r="B110" s="49"/>
      <c r="C110" s="49"/>
      <c r="D110" s="54"/>
    </row>
    <row r="111" spans="1:4" ht="27.75" customHeight="1">
      <c r="A111" s="49"/>
      <c r="B111" s="49"/>
      <c r="C111" s="49"/>
      <c r="D111" s="54"/>
    </row>
    <row r="112" spans="1:4" ht="27.75" customHeight="1">
      <c r="A112" s="49"/>
      <c r="B112" s="49"/>
      <c r="C112" s="49"/>
      <c r="D112" s="54"/>
    </row>
    <row r="113" spans="1:4" ht="27.75" customHeight="1">
      <c r="A113" s="49"/>
      <c r="B113" s="49"/>
      <c r="C113" s="49"/>
      <c r="D113" s="54"/>
    </row>
    <row r="114" spans="1:4" ht="27.75" customHeight="1">
      <c r="A114" s="49"/>
      <c r="B114" s="49"/>
      <c r="C114" s="49"/>
      <c r="D114" s="54"/>
    </row>
    <row r="115" spans="1:4" ht="27.75" customHeight="1">
      <c r="A115" s="49"/>
      <c r="B115" s="49"/>
      <c r="C115" s="49"/>
      <c r="D115" s="54"/>
    </row>
    <row r="116" spans="1:4" ht="27.75" customHeight="1">
      <c r="A116" s="49"/>
      <c r="B116" s="49"/>
      <c r="C116" s="49"/>
      <c r="D116" s="54"/>
    </row>
    <row r="117" spans="1:4" ht="27.75" customHeight="1">
      <c r="A117" s="49"/>
      <c r="B117" s="49"/>
      <c r="C117" s="49"/>
      <c r="D117" s="54"/>
    </row>
    <row r="118" spans="1:4" ht="27.75" customHeight="1">
      <c r="A118" s="49"/>
      <c r="B118" s="49"/>
      <c r="C118" s="49"/>
      <c r="D118" s="54"/>
    </row>
    <row r="119" spans="1:4" ht="27.75" customHeight="1">
      <c r="A119" s="49"/>
      <c r="B119" s="49"/>
      <c r="C119" s="49"/>
      <c r="D119" s="54"/>
    </row>
    <row r="120" spans="1:4" ht="27.75" customHeight="1">
      <c r="A120" s="49"/>
      <c r="B120" s="49"/>
      <c r="C120" s="49"/>
      <c r="D120" s="54"/>
    </row>
    <row r="121" spans="1:4" ht="27.75" customHeight="1">
      <c r="A121" s="49"/>
      <c r="B121" s="49"/>
      <c r="C121" s="49"/>
      <c r="D121" s="54"/>
    </row>
    <row r="122" spans="1:4" ht="27.75" customHeight="1">
      <c r="A122" s="49"/>
      <c r="B122" s="49"/>
      <c r="C122" s="49"/>
      <c r="D122" s="54"/>
    </row>
    <row r="123" spans="1:4" ht="27.75" customHeight="1">
      <c r="A123" s="49"/>
      <c r="B123" s="49"/>
      <c r="C123" s="49"/>
      <c r="D123" s="54"/>
    </row>
    <row r="124" spans="1:4" ht="27.75" customHeight="1">
      <c r="A124" s="49"/>
      <c r="B124" s="49"/>
      <c r="C124" s="49"/>
      <c r="D124" s="54"/>
    </row>
    <row r="125" spans="1:4" ht="27.75" customHeight="1">
      <c r="A125" s="49"/>
      <c r="B125" s="49"/>
      <c r="C125" s="49"/>
      <c r="D125" s="54"/>
    </row>
    <row r="126" spans="1:4" ht="27.75" customHeight="1">
      <c r="A126" s="49"/>
      <c r="B126" s="49"/>
      <c r="C126" s="49"/>
      <c r="D126" s="54"/>
    </row>
    <row r="127" spans="1:4" ht="27.75" customHeight="1">
      <c r="A127" s="49"/>
      <c r="B127" s="49"/>
      <c r="C127" s="49"/>
      <c r="D127" s="54"/>
    </row>
    <row r="128" spans="1:4" ht="27.75" customHeight="1">
      <c r="A128" s="49"/>
      <c r="B128" s="49"/>
      <c r="C128" s="49"/>
      <c r="D128" s="54"/>
    </row>
    <row r="129" spans="1:4" ht="27.75" customHeight="1">
      <c r="A129" s="49"/>
      <c r="B129" s="49"/>
      <c r="C129" s="49"/>
      <c r="D129" s="54"/>
    </row>
    <row r="130" spans="1:4" ht="27.75" customHeight="1">
      <c r="A130" s="49"/>
      <c r="B130" s="49"/>
      <c r="C130" s="49"/>
      <c r="D130" s="54"/>
    </row>
    <row r="131" spans="1:4" ht="27.75" customHeight="1">
      <c r="A131" s="49"/>
      <c r="B131" s="49"/>
      <c r="C131" s="49"/>
      <c r="D131" s="54"/>
    </row>
    <row r="132" spans="1:4" ht="27.75" customHeight="1">
      <c r="A132" s="49"/>
      <c r="B132" s="49"/>
      <c r="C132" s="49"/>
      <c r="D132" s="54"/>
    </row>
    <row r="133" spans="1:4" ht="27.75" customHeight="1">
      <c r="A133" s="49"/>
      <c r="B133" s="49"/>
      <c r="C133" s="49"/>
      <c r="D133" s="54"/>
    </row>
    <row r="134" spans="1:4" ht="27.75" customHeight="1">
      <c r="A134" s="49"/>
      <c r="B134" s="49"/>
      <c r="C134" s="49"/>
      <c r="D134" s="54"/>
    </row>
    <row r="135" spans="1:4" ht="27.75" customHeight="1">
      <c r="A135" s="49"/>
      <c r="B135" s="49"/>
      <c r="C135" s="49"/>
      <c r="D135" s="54"/>
    </row>
    <row r="136" spans="1:4" ht="27.75" customHeight="1">
      <c r="A136" s="49"/>
      <c r="B136" s="49"/>
      <c r="C136" s="49"/>
      <c r="D136" s="54"/>
    </row>
    <row r="137" spans="1:4" ht="27.75" customHeight="1">
      <c r="A137" s="49"/>
      <c r="B137" s="49"/>
      <c r="C137" s="49"/>
      <c r="D137" s="54"/>
    </row>
    <row r="138" spans="1:4" ht="27.75" customHeight="1">
      <c r="A138" s="49"/>
      <c r="B138" s="49"/>
      <c r="C138" s="49"/>
      <c r="D138" s="54"/>
    </row>
    <row r="139" spans="1:4" ht="27.75" customHeight="1">
      <c r="A139" s="49"/>
      <c r="B139" s="49"/>
      <c r="C139" s="49"/>
      <c r="D139" s="54"/>
    </row>
    <row r="140" spans="1:4" ht="27.75" customHeight="1">
      <c r="A140" s="49"/>
      <c r="B140" s="49"/>
      <c r="C140" s="49"/>
      <c r="D140" s="54"/>
    </row>
    <row r="141" spans="1:4" ht="27.75" customHeight="1">
      <c r="A141" s="49"/>
      <c r="B141" s="49"/>
      <c r="C141" s="49"/>
      <c r="D141" s="54"/>
    </row>
    <row r="142" spans="1:4" ht="27.75" customHeight="1">
      <c r="A142" s="49"/>
      <c r="B142" s="49"/>
      <c r="C142" s="49"/>
      <c r="D142" s="54"/>
    </row>
    <row r="143" spans="1:4" ht="27.75" customHeight="1">
      <c r="A143" s="49"/>
      <c r="B143" s="49"/>
      <c r="C143" s="49"/>
      <c r="D143" s="54"/>
    </row>
    <row r="144" spans="1:4" ht="27.75" customHeight="1">
      <c r="A144" s="49"/>
      <c r="B144" s="49"/>
      <c r="C144" s="49"/>
      <c r="D144" s="54"/>
    </row>
    <row r="145" spans="1:4" ht="27.75" customHeight="1">
      <c r="A145" s="49"/>
      <c r="B145" s="49"/>
      <c r="C145" s="49"/>
      <c r="D145" s="54"/>
    </row>
    <row r="146" spans="1:4" ht="27.75" customHeight="1">
      <c r="A146" s="49"/>
      <c r="B146" s="49"/>
      <c r="C146" s="49"/>
      <c r="D146" s="54"/>
    </row>
    <row r="147" spans="1:4" ht="27.75" customHeight="1">
      <c r="A147" s="49"/>
      <c r="B147" s="49"/>
      <c r="C147" s="49"/>
      <c r="D147" s="54"/>
    </row>
    <row r="148" spans="1:4" ht="27.75" customHeight="1">
      <c r="A148" s="49"/>
      <c r="B148" s="49"/>
      <c r="C148" s="49"/>
      <c r="D148" s="54"/>
    </row>
    <row r="149" spans="1:4" ht="27.75" customHeight="1">
      <c r="A149" s="49"/>
      <c r="B149" s="49"/>
      <c r="C149" s="49"/>
      <c r="D149" s="54"/>
    </row>
    <row r="150" spans="1:4" ht="27.75" customHeight="1">
      <c r="A150" s="49"/>
      <c r="B150" s="49"/>
      <c r="C150" s="49"/>
      <c r="D150" s="54"/>
    </row>
    <row r="151" spans="1:4" ht="27.75" customHeight="1">
      <c r="A151" s="49"/>
      <c r="B151" s="49"/>
      <c r="C151" s="49"/>
      <c r="D151" s="54"/>
    </row>
    <row r="152" spans="1:4" ht="27.75" customHeight="1">
      <c r="A152" s="49"/>
      <c r="B152" s="49"/>
      <c r="C152" s="49"/>
      <c r="D152" s="54"/>
    </row>
    <row r="153" spans="1:4" ht="27.75" customHeight="1">
      <c r="A153" s="49"/>
      <c r="B153" s="49"/>
      <c r="C153" s="49"/>
      <c r="D153" s="54"/>
    </row>
    <row r="154" spans="1:4" ht="27.75" customHeight="1">
      <c r="A154" s="49"/>
      <c r="B154" s="49"/>
      <c r="C154" s="49"/>
      <c r="D154" s="54"/>
    </row>
    <row r="155" spans="1:4" ht="27.75" customHeight="1">
      <c r="A155" s="49"/>
      <c r="B155" s="49"/>
      <c r="C155" s="49"/>
      <c r="D155" s="54"/>
    </row>
    <row r="156" spans="1:4" ht="27.75" customHeight="1">
      <c r="A156" s="49"/>
      <c r="B156" s="49"/>
      <c r="C156" s="49"/>
      <c r="D156" s="54"/>
    </row>
    <row r="157" spans="1:4" ht="27.75" customHeight="1">
      <c r="A157" s="49"/>
      <c r="B157" s="49"/>
      <c r="C157" s="49"/>
      <c r="D157" s="54"/>
    </row>
    <row r="158" spans="1:4" ht="27.75" customHeight="1">
      <c r="A158" s="49"/>
      <c r="B158" s="49"/>
      <c r="C158" s="49"/>
      <c r="D158" s="54"/>
    </row>
    <row r="159" spans="1:4" ht="27.75" customHeight="1">
      <c r="A159" s="49"/>
      <c r="B159" s="49"/>
      <c r="C159" s="49"/>
      <c r="D159" s="54"/>
    </row>
    <row r="160" spans="1:4" ht="27.75" customHeight="1">
      <c r="A160" s="49"/>
      <c r="B160" s="49"/>
      <c r="C160" s="49"/>
      <c r="D160" s="54"/>
    </row>
    <row r="161" spans="1:4" ht="27.75" customHeight="1">
      <c r="A161" s="49"/>
      <c r="B161" s="49"/>
      <c r="C161" s="49"/>
      <c r="D161" s="54"/>
    </row>
    <row r="162" spans="1:4" ht="27.75" customHeight="1">
      <c r="A162" s="49"/>
      <c r="B162" s="49"/>
      <c r="C162" s="49"/>
      <c r="D162" s="54"/>
    </row>
    <row r="163" spans="1:4" ht="27.75" customHeight="1">
      <c r="A163" s="49"/>
      <c r="B163" s="49"/>
      <c r="C163" s="49"/>
      <c r="D163" s="54"/>
    </row>
    <row r="164" spans="1:4" ht="27.75" customHeight="1">
      <c r="A164" s="49"/>
      <c r="B164" s="49"/>
      <c r="C164" s="49"/>
      <c r="D164" s="54"/>
    </row>
    <row r="165" spans="1:4" ht="27.75" customHeight="1">
      <c r="A165" s="49"/>
      <c r="B165" s="49"/>
      <c r="C165" s="49"/>
      <c r="D165" s="54"/>
    </row>
    <row r="166" spans="1:4" ht="27.75" customHeight="1">
      <c r="A166" s="49"/>
      <c r="B166" s="49"/>
      <c r="C166" s="49"/>
      <c r="D166" s="54"/>
    </row>
    <row r="167" spans="1:4" ht="27.75" customHeight="1">
      <c r="A167" s="49"/>
      <c r="B167" s="49"/>
      <c r="C167" s="49"/>
      <c r="D167" s="54"/>
    </row>
    <row r="168" spans="1:4" ht="27.75" customHeight="1">
      <c r="A168" s="49"/>
      <c r="B168" s="49"/>
      <c r="C168" s="49"/>
      <c r="D168" s="54"/>
    </row>
    <row r="169" spans="1:4" ht="27.75" customHeight="1">
      <c r="A169" s="49"/>
      <c r="B169" s="49"/>
      <c r="C169" s="49"/>
      <c r="D169" s="54"/>
    </row>
    <row r="170" spans="1:4" ht="27.75" customHeight="1">
      <c r="A170" s="49"/>
      <c r="B170" s="49"/>
      <c r="C170" s="49"/>
      <c r="D170" s="54"/>
    </row>
    <row r="171" spans="1:4" ht="27.75" customHeight="1">
      <c r="A171" s="49"/>
      <c r="B171" s="49"/>
      <c r="C171" s="49"/>
      <c r="D171" s="54"/>
    </row>
    <row r="172" spans="1:4" ht="27.75" customHeight="1">
      <c r="A172" s="49"/>
      <c r="B172" s="49"/>
      <c r="C172" s="49"/>
      <c r="D172" s="54"/>
    </row>
    <row r="173" spans="1:4" ht="27.75" customHeight="1">
      <c r="A173" s="49"/>
      <c r="B173" s="49"/>
      <c r="C173" s="49"/>
      <c r="D173" s="54"/>
    </row>
    <row r="174" spans="1:4" ht="27.75" customHeight="1">
      <c r="A174" s="49"/>
      <c r="B174" s="49"/>
      <c r="C174" s="49"/>
      <c r="D174" s="54"/>
    </row>
    <row r="175" spans="1:4" ht="27.75" customHeight="1">
      <c r="A175" s="49"/>
      <c r="B175" s="49"/>
      <c r="C175" s="49"/>
      <c r="D175" s="54"/>
    </row>
    <row r="176" spans="1:4" ht="27.75" customHeight="1">
      <c r="A176" s="49"/>
      <c r="B176" s="49"/>
      <c r="C176" s="49"/>
      <c r="D176" s="54"/>
    </row>
    <row r="177" spans="1:4" ht="27.75" customHeight="1">
      <c r="A177" s="49"/>
      <c r="B177" s="49"/>
      <c r="C177" s="49"/>
      <c r="D177" s="54"/>
    </row>
    <row r="178" spans="1:4" ht="27.75" customHeight="1">
      <c r="A178" s="49"/>
      <c r="B178" s="49"/>
      <c r="C178" s="49"/>
      <c r="D178" s="54"/>
    </row>
    <row r="179" spans="1:4" ht="27.75" customHeight="1">
      <c r="A179" s="49"/>
      <c r="B179" s="49"/>
      <c r="C179" s="49"/>
      <c r="D179" s="54"/>
    </row>
    <row r="180" spans="1:4" ht="27.75" customHeight="1">
      <c r="A180" s="49"/>
      <c r="B180" s="49"/>
      <c r="C180" s="49"/>
      <c r="D180" s="54"/>
    </row>
    <row r="181" spans="1:4" ht="27.75" customHeight="1">
      <c r="A181" s="49"/>
      <c r="B181" s="49"/>
      <c r="C181" s="49"/>
      <c r="D181" s="54"/>
    </row>
    <row r="182" spans="1:4" ht="27.75" customHeight="1">
      <c r="A182" s="49"/>
      <c r="B182" s="49"/>
      <c r="C182" s="49"/>
      <c r="D182" s="54"/>
    </row>
    <row r="183" spans="1:4" ht="27.75" customHeight="1">
      <c r="A183" s="49"/>
      <c r="B183" s="49"/>
      <c r="C183" s="49"/>
      <c r="D183" s="54"/>
    </row>
    <row r="184" spans="1:4" ht="27.75" customHeight="1">
      <c r="A184" s="49"/>
      <c r="B184" s="49"/>
      <c r="C184" s="49"/>
      <c r="D184" s="54"/>
    </row>
    <row r="185" spans="1:4" ht="27.75" customHeight="1">
      <c r="A185" s="49"/>
      <c r="B185" s="49"/>
      <c r="C185" s="49"/>
      <c r="D185" s="54"/>
    </row>
    <row r="186" spans="1:4" ht="27.75" customHeight="1">
      <c r="A186" s="49"/>
      <c r="B186" s="49"/>
      <c r="C186" s="49"/>
      <c r="D186" s="54"/>
    </row>
    <row r="187" spans="1:4" ht="27.75" customHeight="1">
      <c r="A187" s="49"/>
      <c r="B187" s="49"/>
      <c r="C187" s="49"/>
      <c r="D187" s="54"/>
    </row>
    <row r="188" spans="1:4" ht="27.75" customHeight="1">
      <c r="A188" s="49"/>
      <c r="B188" s="49"/>
      <c r="C188" s="49"/>
      <c r="D188" s="54"/>
    </row>
    <row r="189" spans="1:4" ht="27.75" customHeight="1">
      <c r="A189" s="49"/>
      <c r="B189" s="49"/>
      <c r="C189" s="49"/>
      <c r="D189" s="54"/>
    </row>
    <row r="190" spans="1:4" ht="27.75" customHeight="1">
      <c r="A190" s="49"/>
      <c r="B190" s="49"/>
      <c r="C190" s="49"/>
      <c r="D190" s="54"/>
    </row>
    <row r="191" spans="1:4" ht="27.75" customHeight="1">
      <c r="A191" s="49"/>
      <c r="B191" s="49"/>
      <c r="C191" s="49"/>
      <c r="D191" s="54"/>
    </row>
    <row r="192" spans="1:4" ht="27.75" customHeight="1">
      <c r="A192" s="49"/>
      <c r="B192" s="49"/>
      <c r="C192" s="49"/>
      <c r="D192" s="54"/>
    </row>
    <row r="193" spans="1:4" ht="27.75" customHeight="1">
      <c r="A193" s="49"/>
      <c r="B193" s="49"/>
      <c r="C193" s="49"/>
      <c r="D193" s="54"/>
    </row>
    <row r="194" spans="1:4" ht="27.75" customHeight="1">
      <c r="A194" s="49"/>
      <c r="B194" s="49"/>
      <c r="C194" s="49"/>
      <c r="D194" s="54"/>
    </row>
    <row r="195" spans="1:4" ht="27.75" customHeight="1">
      <c r="A195" s="49"/>
      <c r="B195" s="49"/>
      <c r="C195" s="49"/>
      <c r="D195" s="54"/>
    </row>
    <row r="196" spans="1:4" ht="27.75" customHeight="1">
      <c r="A196" s="49"/>
      <c r="B196" s="49"/>
      <c r="C196" s="49"/>
      <c r="D196" s="54"/>
    </row>
    <row r="197" spans="1:4" ht="27.75" customHeight="1">
      <c r="A197" s="49"/>
      <c r="B197" s="49"/>
      <c r="C197" s="49"/>
      <c r="D197" s="54"/>
    </row>
    <row r="198" spans="1:4" ht="27.75" customHeight="1">
      <c r="A198" s="49"/>
      <c r="B198" s="49"/>
      <c r="C198" s="49"/>
      <c r="D198" s="54"/>
    </row>
    <row r="199" spans="1:4" ht="27.75" customHeight="1">
      <c r="A199" s="49"/>
      <c r="B199" s="49"/>
      <c r="C199" s="49"/>
      <c r="D199" s="54"/>
    </row>
    <row r="200" spans="1:4" ht="27.75" customHeight="1">
      <c r="A200" s="49"/>
      <c r="B200" s="49"/>
      <c r="C200" s="49"/>
      <c r="D200" s="54"/>
    </row>
    <row r="201" spans="1:4" ht="27.75" customHeight="1">
      <c r="A201" s="49"/>
      <c r="B201" s="49"/>
      <c r="C201" s="49"/>
      <c r="D201" s="54"/>
    </row>
    <row r="202" spans="1:4" ht="27.75" customHeight="1">
      <c r="A202" s="49"/>
      <c r="B202" s="49"/>
      <c r="C202" s="49"/>
      <c r="D202" s="54"/>
    </row>
    <row r="203" spans="1:4" ht="27.75" customHeight="1">
      <c r="A203" s="49"/>
      <c r="B203" s="49"/>
      <c r="C203" s="49"/>
      <c r="D203" s="54"/>
    </row>
    <row r="204" spans="1:4" ht="27.75" customHeight="1">
      <c r="A204" s="49"/>
      <c r="B204" s="49"/>
      <c r="C204" s="49"/>
      <c r="D204" s="54"/>
    </row>
    <row r="205" spans="1:4" ht="27.75" customHeight="1">
      <c r="A205" s="49"/>
      <c r="B205" s="49"/>
      <c r="C205" s="49"/>
      <c r="D205" s="54"/>
    </row>
    <row r="206" spans="1:4" ht="27.75" customHeight="1">
      <c r="A206" s="49"/>
      <c r="B206" s="49"/>
      <c r="C206" s="49"/>
      <c r="D206" s="54"/>
    </row>
    <row r="207" spans="1:4" ht="27.75" customHeight="1">
      <c r="A207" s="49"/>
      <c r="B207" s="49"/>
      <c r="C207" s="49"/>
      <c r="D207" s="54"/>
    </row>
    <row r="208" spans="1:4" ht="27.75" customHeight="1">
      <c r="A208" s="49"/>
      <c r="B208" s="49"/>
      <c r="C208" s="49"/>
      <c r="D208" s="54"/>
    </row>
    <row r="209" spans="1:4" ht="27.75" customHeight="1">
      <c r="A209" s="49"/>
      <c r="B209" s="49"/>
      <c r="C209" s="49"/>
      <c r="D209" s="54"/>
    </row>
    <row r="210" spans="1:4" ht="27.75" customHeight="1">
      <c r="A210" s="49"/>
      <c r="B210" s="49"/>
      <c r="C210" s="49"/>
      <c r="D210" s="54"/>
    </row>
    <row r="211" spans="1:4" ht="27.75" customHeight="1">
      <c r="A211" s="49"/>
      <c r="B211" s="49"/>
      <c r="C211" s="49"/>
      <c r="D211" s="54"/>
    </row>
    <row r="212" spans="1:4" ht="27.75" customHeight="1">
      <c r="A212" s="49"/>
      <c r="B212" s="49"/>
      <c r="C212" s="49"/>
      <c r="D212" s="54"/>
    </row>
    <row r="213" spans="1:4" ht="27.75" customHeight="1">
      <c r="A213" s="49"/>
      <c r="B213" s="49"/>
      <c r="C213" s="49"/>
      <c r="D213" s="54"/>
    </row>
    <row r="214" spans="1:4" ht="27.75" customHeight="1">
      <c r="A214" s="49"/>
      <c r="B214" s="49"/>
      <c r="C214" s="49"/>
      <c r="D214" s="54"/>
    </row>
    <row r="215" spans="1:4" ht="27.75" customHeight="1">
      <c r="A215" s="49"/>
      <c r="B215" s="49"/>
      <c r="C215" s="49"/>
      <c r="D215" s="54"/>
    </row>
    <row r="216" spans="1:4" ht="27.75" customHeight="1">
      <c r="A216" s="49"/>
      <c r="B216" s="49"/>
      <c r="C216" s="49"/>
      <c r="D216" s="54"/>
    </row>
    <row r="217" spans="1:4" ht="27.75" customHeight="1">
      <c r="A217" s="49"/>
      <c r="B217" s="49"/>
      <c r="C217" s="49"/>
      <c r="D217" s="54"/>
    </row>
    <row r="218" spans="1:4" ht="27.75" customHeight="1">
      <c r="A218" s="49"/>
      <c r="B218" s="49"/>
      <c r="C218" s="49"/>
      <c r="D218" s="54"/>
    </row>
    <row r="219" spans="1:4" ht="27.75" customHeight="1">
      <c r="A219" s="49"/>
      <c r="B219" s="49"/>
      <c r="C219" s="49"/>
      <c r="D219" s="54"/>
    </row>
    <row r="220" spans="1:4" ht="27.75" customHeight="1">
      <c r="A220" s="49"/>
      <c r="B220" s="49"/>
      <c r="C220" s="49"/>
      <c r="D220" s="54"/>
    </row>
    <row r="221" spans="1:4" ht="27.75" customHeight="1">
      <c r="A221" s="49"/>
      <c r="B221" s="49"/>
      <c r="C221" s="49"/>
      <c r="D221" s="54"/>
    </row>
    <row r="222" spans="1:4" ht="27.75" customHeight="1">
      <c r="A222" s="49"/>
      <c r="B222" s="49"/>
      <c r="C222" s="49"/>
      <c r="D222" s="54"/>
    </row>
    <row r="223" spans="1:4" ht="27.75" customHeight="1">
      <c r="A223" s="49"/>
      <c r="B223" s="49"/>
      <c r="C223" s="49"/>
      <c r="D223" s="54"/>
    </row>
    <row r="224" spans="1:4" ht="27.75" customHeight="1">
      <c r="A224" s="49"/>
      <c r="B224" s="49"/>
      <c r="C224" s="49"/>
      <c r="D224" s="54"/>
    </row>
    <row r="225" spans="1:4" ht="27.75" customHeight="1">
      <c r="A225" s="49"/>
      <c r="B225" s="49"/>
      <c r="C225" s="49"/>
      <c r="D225" s="54"/>
    </row>
    <row r="226" spans="1:4" ht="27.75" customHeight="1">
      <c r="A226" s="49"/>
      <c r="B226" s="49"/>
      <c r="C226" s="49"/>
      <c r="D226" s="54"/>
    </row>
    <row r="227" spans="1:4" ht="27.75" customHeight="1">
      <c r="A227" s="49"/>
      <c r="B227" s="49"/>
      <c r="C227" s="49"/>
      <c r="D227" s="54"/>
    </row>
    <row r="228" spans="1:4" ht="27.75" customHeight="1">
      <c r="A228" s="49"/>
      <c r="B228" s="49"/>
      <c r="C228" s="49"/>
      <c r="D228" s="54"/>
    </row>
    <row r="229" spans="1:4" ht="27.75" customHeight="1">
      <c r="A229" s="49"/>
      <c r="B229" s="49"/>
      <c r="C229" s="49"/>
      <c r="D229" s="54"/>
    </row>
    <row r="230" spans="1:4" ht="27.75" customHeight="1">
      <c r="A230" s="49"/>
      <c r="B230" s="49"/>
      <c r="C230" s="49"/>
      <c r="D230" s="54"/>
    </row>
    <row r="231" spans="1:4" ht="27.75" customHeight="1">
      <c r="A231" s="49"/>
      <c r="B231" s="49"/>
      <c r="C231" s="49"/>
      <c r="D231" s="54"/>
    </row>
    <row r="232" spans="1:4" ht="27.75" customHeight="1">
      <c r="A232" s="49"/>
      <c r="B232" s="49"/>
      <c r="C232" s="49"/>
      <c r="D232" s="54"/>
    </row>
    <row r="233" spans="1:4" ht="27.75" customHeight="1">
      <c r="A233" s="49"/>
      <c r="B233" s="49"/>
      <c r="C233" s="49"/>
      <c r="D233" s="54"/>
    </row>
    <row r="234" spans="1:4" ht="27.75" customHeight="1">
      <c r="A234" s="49"/>
      <c r="B234" s="49"/>
      <c r="C234" s="49"/>
      <c r="D234" s="54"/>
    </row>
    <row r="235" spans="1:4" ht="27.75" customHeight="1">
      <c r="A235" s="49"/>
      <c r="B235" s="49"/>
      <c r="C235" s="49"/>
      <c r="D235" s="54"/>
    </row>
    <row r="236" spans="1:4" ht="27.75" customHeight="1">
      <c r="A236" s="49"/>
      <c r="B236" s="49"/>
      <c r="C236" s="49"/>
      <c r="D236" s="54"/>
    </row>
    <row r="237" spans="1:4" ht="27.75" customHeight="1">
      <c r="A237" s="49"/>
      <c r="B237" s="49"/>
      <c r="C237" s="49"/>
      <c r="D237" s="54"/>
    </row>
    <row r="238" spans="1:4" ht="27.75" customHeight="1">
      <c r="A238" s="49"/>
      <c r="B238" s="49"/>
      <c r="C238" s="49"/>
      <c r="D238" s="54"/>
    </row>
    <row r="239" spans="1:4" ht="27.75" customHeight="1">
      <c r="A239" s="49"/>
      <c r="B239" s="49"/>
      <c r="C239" s="49"/>
      <c r="D239" s="54"/>
    </row>
    <row r="240" spans="1:4" ht="27.75" customHeight="1">
      <c r="A240" s="49"/>
      <c r="B240" s="49"/>
      <c r="C240" s="49"/>
      <c r="D240" s="54"/>
    </row>
    <row r="241" spans="1:4" ht="27.75" customHeight="1">
      <c r="A241" s="49"/>
      <c r="B241" s="49"/>
      <c r="C241" s="49"/>
      <c r="D241" s="54"/>
    </row>
    <row r="242" spans="1:4" ht="27.75" customHeight="1">
      <c r="A242" s="49"/>
      <c r="B242" s="49"/>
      <c r="C242" s="49"/>
      <c r="D242" s="54"/>
    </row>
    <row r="243" spans="1:4" ht="27.75" customHeight="1">
      <c r="A243" s="49"/>
      <c r="B243" s="49"/>
      <c r="C243" s="49"/>
      <c r="D243" s="54"/>
    </row>
    <row r="244" spans="1:4" ht="27.75" customHeight="1">
      <c r="A244" s="49"/>
      <c r="B244" s="49"/>
      <c r="C244" s="49"/>
      <c r="D244" s="54"/>
    </row>
    <row r="245" spans="1:4" ht="27.75" customHeight="1">
      <c r="A245" s="49"/>
      <c r="B245" s="49"/>
      <c r="C245" s="49"/>
      <c r="D245" s="54"/>
    </row>
    <row r="246" spans="1:4" ht="27.75" customHeight="1">
      <c r="A246" s="49"/>
      <c r="B246" s="49"/>
      <c r="C246" s="49"/>
      <c r="D246" s="54"/>
    </row>
    <row r="247" spans="1:4" ht="27.75" customHeight="1">
      <c r="A247" s="49"/>
      <c r="B247" s="49"/>
      <c r="C247" s="49"/>
      <c r="D247" s="54"/>
    </row>
    <row r="248" spans="1:4" ht="27.75" customHeight="1">
      <c r="A248" s="49"/>
      <c r="B248" s="49"/>
      <c r="C248" s="49"/>
      <c r="D248" s="54"/>
    </row>
    <row r="249" spans="1:4" ht="27.75" customHeight="1">
      <c r="A249" s="49"/>
      <c r="B249" s="49"/>
      <c r="C249" s="49"/>
      <c r="D249" s="54"/>
    </row>
    <row r="250" spans="1:4" ht="27.75" customHeight="1">
      <c r="A250" s="49"/>
      <c r="B250" s="49"/>
      <c r="C250" s="49"/>
      <c r="D250" s="54"/>
    </row>
    <row r="251" spans="1:4" ht="27.75" customHeight="1">
      <c r="A251" s="49"/>
      <c r="B251" s="49"/>
      <c r="C251" s="49"/>
      <c r="D251" s="54"/>
    </row>
    <row r="252" spans="1:4" ht="27.75" customHeight="1">
      <c r="A252" s="49"/>
      <c r="B252" s="49"/>
      <c r="C252" s="49"/>
      <c r="D252" s="54"/>
    </row>
    <row r="253" spans="1:4" ht="27.75" customHeight="1">
      <c r="A253" s="49"/>
      <c r="B253" s="49"/>
      <c r="C253" s="49"/>
      <c r="D253" s="54"/>
    </row>
    <row r="254" spans="1:4" ht="27.75" customHeight="1">
      <c r="A254" s="49"/>
      <c r="B254" s="49"/>
      <c r="C254" s="49"/>
      <c r="D254" s="54"/>
    </row>
    <row r="255" spans="1:4" ht="27.75" customHeight="1">
      <c r="A255" s="49"/>
      <c r="B255" s="49"/>
      <c r="C255" s="49"/>
      <c r="D255" s="54"/>
    </row>
    <row r="256" spans="1:4" ht="27.75" customHeight="1">
      <c r="A256" s="49"/>
      <c r="B256" s="49"/>
      <c r="C256" s="49"/>
      <c r="D256" s="54"/>
    </row>
    <row r="257" spans="1:4" ht="27.75" customHeight="1">
      <c r="A257" s="49"/>
      <c r="B257" s="49"/>
      <c r="C257" s="49"/>
      <c r="D257" s="54"/>
    </row>
    <row r="258" spans="1:4" ht="27.75" customHeight="1">
      <c r="A258" s="49"/>
      <c r="B258" s="49"/>
      <c r="C258" s="49"/>
      <c r="D258" s="54"/>
    </row>
    <row r="259" spans="1:4" ht="27.75" customHeight="1">
      <c r="A259" s="49"/>
      <c r="B259" s="49"/>
      <c r="C259" s="49"/>
      <c r="D259" s="54"/>
    </row>
    <row r="260" spans="1:4" ht="27.75" customHeight="1">
      <c r="A260" s="49"/>
      <c r="B260" s="49"/>
      <c r="C260" s="49"/>
      <c r="D260" s="54"/>
    </row>
    <row r="261" spans="1:4" ht="27.75" customHeight="1">
      <c r="A261" s="49"/>
      <c r="B261" s="49"/>
      <c r="C261" s="49"/>
      <c r="D261" s="54"/>
    </row>
    <row r="262" spans="1:4" ht="27.75" customHeight="1">
      <c r="A262" s="49"/>
      <c r="B262" s="49"/>
      <c r="C262" s="49"/>
      <c r="D262" s="54"/>
    </row>
    <row r="263" spans="1:4" ht="27.75" customHeight="1">
      <c r="A263" s="49"/>
      <c r="B263" s="49"/>
      <c r="C263" s="49"/>
      <c r="D263" s="54"/>
    </row>
    <row r="264" spans="1:4" ht="27.75" customHeight="1">
      <c r="A264" s="49"/>
      <c r="B264" s="49"/>
      <c r="C264" s="49"/>
      <c r="D264" s="54"/>
    </row>
    <row r="265" spans="1:4" ht="27.75" customHeight="1">
      <c r="A265" s="49"/>
      <c r="B265" s="49"/>
      <c r="C265" s="49"/>
      <c r="D265" s="54"/>
    </row>
    <row r="266" spans="1:4" ht="27.75" customHeight="1">
      <c r="A266" s="49"/>
      <c r="B266" s="49"/>
      <c r="C266" s="49"/>
      <c r="D266" s="54"/>
    </row>
    <row r="267" spans="1:4" ht="27.75" customHeight="1">
      <c r="A267" s="49"/>
      <c r="B267" s="49"/>
      <c r="C267" s="49"/>
      <c r="D267" s="54"/>
    </row>
    <row r="268" spans="1:4" ht="27.75" customHeight="1">
      <c r="A268" s="49"/>
      <c r="B268" s="49"/>
      <c r="C268" s="49"/>
      <c r="D268" s="54"/>
    </row>
    <row r="269" spans="1:4" ht="27.75" customHeight="1">
      <c r="A269" s="49"/>
      <c r="B269" s="49"/>
      <c r="C269" s="49"/>
      <c r="D269" s="54"/>
    </row>
    <row r="270" spans="1:4" ht="27.75" customHeight="1">
      <c r="A270" s="49"/>
      <c r="B270" s="49"/>
      <c r="C270" s="49"/>
      <c r="D270" s="54"/>
    </row>
    <row r="271" spans="1:4" ht="27.75" customHeight="1">
      <c r="A271" s="49"/>
      <c r="B271" s="49"/>
      <c r="C271" s="49"/>
      <c r="D271" s="54"/>
    </row>
    <row r="272" spans="1:4" ht="27.75" customHeight="1">
      <c r="A272" s="49"/>
      <c r="B272" s="49"/>
      <c r="C272" s="49"/>
      <c r="D272" s="54"/>
    </row>
    <row r="273" spans="1:4" ht="27.75" customHeight="1">
      <c r="A273" s="49"/>
      <c r="B273" s="49"/>
      <c r="C273" s="49"/>
      <c r="D273" s="54"/>
    </row>
    <row r="274" spans="1:4" ht="27.75" customHeight="1">
      <c r="A274" s="49"/>
      <c r="B274" s="49"/>
      <c r="C274" s="49"/>
      <c r="D274" s="54"/>
    </row>
    <row r="275" spans="1:4" ht="27.75" customHeight="1">
      <c r="A275" s="49"/>
      <c r="B275" s="49"/>
      <c r="C275" s="49"/>
      <c r="D275" s="54"/>
    </row>
    <row r="276" spans="1:4" ht="27.75" customHeight="1">
      <c r="A276" s="49"/>
      <c r="B276" s="49"/>
      <c r="C276" s="49"/>
      <c r="D276" s="54"/>
    </row>
    <row r="277" spans="1:4" ht="27.75" customHeight="1">
      <c r="A277" s="49"/>
      <c r="B277" s="49"/>
      <c r="C277" s="49"/>
      <c r="D277" s="54"/>
    </row>
    <row r="278" spans="1:4" ht="27.75" customHeight="1">
      <c r="A278" s="49"/>
      <c r="B278" s="49"/>
      <c r="C278" s="49"/>
      <c r="D278" s="54"/>
    </row>
    <row r="279" spans="1:4" ht="27.75" customHeight="1">
      <c r="A279" s="49"/>
      <c r="B279" s="49"/>
      <c r="C279" s="49"/>
      <c r="D279" s="54"/>
    </row>
    <row r="280" spans="1:4" ht="27.75" customHeight="1">
      <c r="A280" s="49"/>
      <c r="B280" s="49"/>
      <c r="C280" s="49"/>
      <c r="D280" s="54"/>
    </row>
    <row r="281" spans="1:4" ht="27.75" customHeight="1">
      <c r="A281" s="49"/>
      <c r="B281" s="49"/>
      <c r="C281" s="49"/>
      <c r="D281" s="54"/>
    </row>
    <row r="282" spans="1:4" ht="27.75" customHeight="1">
      <c r="A282" s="49"/>
      <c r="B282" s="49"/>
      <c r="C282" s="49"/>
      <c r="D282" s="54"/>
    </row>
    <row r="283" spans="1:4" ht="27.75" customHeight="1">
      <c r="A283" s="49"/>
      <c r="B283" s="49"/>
      <c r="C283" s="49"/>
      <c r="D283" s="54"/>
    </row>
    <row r="284" spans="1:4" ht="27.75" customHeight="1">
      <c r="A284" s="49"/>
      <c r="B284" s="49"/>
      <c r="C284" s="49"/>
      <c r="D284" s="54"/>
    </row>
    <row r="285" spans="1:4" ht="27.75" customHeight="1">
      <c r="A285" s="49"/>
      <c r="B285" s="49"/>
      <c r="C285" s="49"/>
      <c r="D285" s="54"/>
    </row>
    <row r="286" spans="1:4" ht="27.75" customHeight="1">
      <c r="A286" s="49"/>
      <c r="B286" s="49"/>
      <c r="C286" s="49"/>
      <c r="D286" s="54"/>
    </row>
    <row r="287" spans="1:4" ht="27.75" customHeight="1">
      <c r="A287" s="49"/>
      <c r="B287" s="49"/>
      <c r="C287" s="49"/>
      <c r="D287" s="54"/>
    </row>
    <row r="288" spans="1:4" ht="27.75" customHeight="1">
      <c r="A288" s="49"/>
      <c r="B288" s="49"/>
      <c r="C288" s="49"/>
      <c r="D288" s="54"/>
    </row>
    <row r="289" spans="1:4" ht="27.75" customHeight="1">
      <c r="A289" s="49"/>
      <c r="B289" s="49"/>
      <c r="C289" s="49"/>
      <c r="D289" s="54"/>
    </row>
    <row r="290" spans="1:4" ht="27.75" customHeight="1">
      <c r="A290" s="49"/>
      <c r="B290" s="49"/>
      <c r="C290" s="49"/>
      <c r="D290" s="54"/>
    </row>
    <row r="291" spans="1:4" ht="27.75" customHeight="1">
      <c r="A291" s="49"/>
      <c r="B291" s="49"/>
      <c r="C291" s="49"/>
      <c r="D291" s="54"/>
    </row>
    <row r="292" spans="1:4" ht="27.75" customHeight="1">
      <c r="A292" s="49"/>
      <c r="B292" s="49"/>
      <c r="C292" s="49"/>
      <c r="D292" s="54"/>
    </row>
    <row r="293" spans="1:4" ht="27.75" customHeight="1">
      <c r="A293" s="49"/>
      <c r="B293" s="49"/>
      <c r="C293" s="49"/>
      <c r="D293" s="54"/>
    </row>
    <row r="294" spans="1:4" ht="27.75" customHeight="1">
      <c r="A294" s="49"/>
      <c r="B294" s="49"/>
      <c r="C294" s="49"/>
      <c r="D294" s="54"/>
    </row>
    <row r="295" spans="1:4" ht="27.75" customHeight="1">
      <c r="A295" s="49"/>
      <c r="B295" s="49"/>
      <c r="C295" s="49"/>
      <c r="D295" s="54"/>
    </row>
    <row r="296" spans="1:4" ht="27.75" customHeight="1">
      <c r="A296" s="49"/>
      <c r="B296" s="49"/>
      <c r="C296" s="49"/>
      <c r="D296" s="54"/>
    </row>
    <row r="297" spans="1:4" ht="27.75" customHeight="1">
      <c r="A297" s="49"/>
      <c r="B297" s="49"/>
      <c r="C297" s="49"/>
      <c r="D297" s="54"/>
    </row>
    <row r="298" spans="1:4" ht="27.75" customHeight="1">
      <c r="A298" s="49"/>
      <c r="B298" s="49"/>
      <c r="C298" s="49"/>
      <c r="D298" s="54"/>
    </row>
    <row r="299" spans="1:4" ht="27.75" customHeight="1">
      <c r="A299" s="49"/>
      <c r="B299" s="49"/>
      <c r="C299" s="49"/>
      <c r="D299" s="54"/>
    </row>
    <row r="300" spans="1:4" ht="27.75" customHeight="1">
      <c r="A300" s="49"/>
      <c r="B300" s="49"/>
      <c r="C300" s="49"/>
      <c r="D300" s="54"/>
    </row>
    <row r="301" spans="1:4" ht="27.75" customHeight="1">
      <c r="A301" s="49"/>
      <c r="B301" s="49"/>
      <c r="C301" s="49"/>
      <c r="D301" s="54"/>
    </row>
    <row r="302" spans="1:4" ht="27.75" customHeight="1">
      <c r="A302" s="49"/>
      <c r="B302" s="49"/>
      <c r="C302" s="49"/>
      <c r="D302" s="54"/>
    </row>
    <row r="303" spans="1:4" ht="27.75" customHeight="1">
      <c r="A303" s="49"/>
      <c r="B303" s="49"/>
      <c r="C303" s="49"/>
      <c r="D303" s="54"/>
    </row>
    <row r="304" spans="1:4" ht="27.75" customHeight="1">
      <c r="A304" s="49"/>
      <c r="B304" s="49"/>
      <c r="C304" s="49"/>
      <c r="D304" s="54"/>
    </row>
    <row r="305" spans="1:4" ht="27.75" customHeight="1">
      <c r="A305" s="49"/>
      <c r="B305" s="49"/>
      <c r="C305" s="49"/>
      <c r="D305" s="54"/>
    </row>
    <row r="306" spans="1:4" ht="27.75" customHeight="1">
      <c r="A306" s="49"/>
      <c r="B306" s="49"/>
      <c r="C306" s="49"/>
      <c r="D306" s="54"/>
    </row>
    <row r="307" spans="1:4" ht="27.75" customHeight="1">
      <c r="A307" s="49"/>
      <c r="B307" s="49"/>
      <c r="C307" s="49"/>
      <c r="D307" s="54"/>
    </row>
    <row r="308" spans="1:4" ht="27.75" customHeight="1">
      <c r="A308" s="49"/>
      <c r="B308" s="49"/>
      <c r="C308" s="49"/>
      <c r="D308" s="54"/>
    </row>
    <row r="309" spans="1:4" ht="27.75" customHeight="1">
      <c r="A309" s="49"/>
      <c r="B309" s="49"/>
      <c r="C309" s="49"/>
      <c r="D309" s="54"/>
    </row>
    <row r="310" spans="1:4" ht="27.75" customHeight="1">
      <c r="A310" s="49"/>
      <c r="B310" s="49"/>
      <c r="C310" s="49"/>
      <c r="D310" s="54"/>
    </row>
    <row r="311" spans="1:4" ht="27.75" customHeight="1">
      <c r="A311" s="49"/>
      <c r="B311" s="49"/>
      <c r="C311" s="49"/>
      <c r="D311" s="54"/>
    </row>
    <row r="312" spans="1:4" ht="27.75" customHeight="1">
      <c r="A312" s="49"/>
      <c r="B312" s="49"/>
      <c r="C312" s="49"/>
      <c r="D312" s="54"/>
    </row>
    <row r="313" spans="1:4" ht="27.75" customHeight="1">
      <c r="A313" s="49"/>
      <c r="B313" s="49"/>
      <c r="C313" s="49"/>
      <c r="D313" s="54"/>
    </row>
    <row r="314" spans="1:4" ht="27.75" customHeight="1">
      <c r="A314" s="49"/>
      <c r="B314" s="49"/>
      <c r="C314" s="49"/>
      <c r="D314" s="54"/>
    </row>
    <row r="315" spans="1:4" ht="27.75" customHeight="1">
      <c r="A315" s="49"/>
      <c r="B315" s="49"/>
      <c r="C315" s="49"/>
      <c r="D315" s="54"/>
    </row>
    <row r="316" spans="1:4" ht="27.75" customHeight="1">
      <c r="A316" s="49"/>
      <c r="B316" s="49"/>
      <c r="C316" s="49"/>
      <c r="D316" s="54"/>
    </row>
    <row r="317" spans="1:4" ht="27.75" customHeight="1">
      <c r="A317" s="49"/>
      <c r="B317" s="49"/>
      <c r="C317" s="49"/>
      <c r="D317" s="54"/>
    </row>
    <row r="318" spans="1:4" ht="27.75" customHeight="1">
      <c r="A318" s="49"/>
      <c r="B318" s="49"/>
      <c r="C318" s="49"/>
      <c r="D318" s="54"/>
    </row>
    <row r="319" spans="1:4" ht="27.75" customHeight="1">
      <c r="A319" s="49"/>
      <c r="B319" s="49"/>
      <c r="C319" s="49"/>
      <c r="D319" s="54"/>
    </row>
    <row r="320" spans="1:4" ht="27.75" customHeight="1">
      <c r="A320" s="49"/>
      <c r="B320" s="49"/>
      <c r="C320" s="49"/>
      <c r="D320" s="54"/>
    </row>
    <row r="321" spans="1:4" ht="27.75" customHeight="1">
      <c r="A321" s="49"/>
      <c r="B321" s="49"/>
      <c r="C321" s="49"/>
      <c r="D321" s="54"/>
    </row>
    <row r="322" spans="1:4" ht="27.75" customHeight="1">
      <c r="A322" s="49"/>
      <c r="B322" s="49"/>
      <c r="C322" s="49"/>
      <c r="D322" s="54"/>
    </row>
    <row r="323" spans="1:4" ht="27.75" customHeight="1">
      <c r="A323" s="49"/>
      <c r="B323" s="49"/>
      <c r="C323" s="49"/>
      <c r="D323" s="54"/>
    </row>
    <row r="324" spans="1:4" ht="27.75" customHeight="1">
      <c r="A324" s="49"/>
      <c r="B324" s="49"/>
      <c r="C324" s="49"/>
      <c r="D324" s="54"/>
    </row>
    <row r="325" spans="1:4" ht="27.75" customHeight="1">
      <c r="A325" s="49"/>
      <c r="B325" s="49"/>
      <c r="C325" s="49"/>
      <c r="D325" s="54"/>
    </row>
    <row r="326" spans="1:4" ht="27.75" customHeight="1">
      <c r="A326" s="49"/>
      <c r="B326" s="49"/>
      <c r="C326" s="49"/>
      <c r="D326" s="54"/>
    </row>
    <row r="327" spans="1:4" ht="27.75" customHeight="1">
      <c r="A327" s="49"/>
      <c r="B327" s="49"/>
      <c r="C327" s="49"/>
      <c r="D327" s="54"/>
    </row>
    <row r="328" spans="1:4" ht="27.75" customHeight="1">
      <c r="A328" s="49"/>
      <c r="B328" s="49"/>
      <c r="C328" s="49"/>
      <c r="D328" s="54"/>
    </row>
    <row r="329" spans="1:4" ht="27.75" customHeight="1">
      <c r="A329" s="49"/>
      <c r="B329" s="49"/>
      <c r="C329" s="49"/>
      <c r="D329" s="54"/>
    </row>
    <row r="330" spans="1:4" ht="27.75" customHeight="1">
      <c r="A330" s="49"/>
      <c r="B330" s="49"/>
      <c r="C330" s="49"/>
      <c r="D330" s="54"/>
    </row>
    <row r="331" spans="1:4" ht="27.75" customHeight="1">
      <c r="A331" s="49"/>
      <c r="B331" s="49"/>
      <c r="C331" s="49"/>
      <c r="D331" s="54"/>
    </row>
    <row r="332" spans="1:4" ht="27.75" customHeight="1">
      <c r="A332" s="49"/>
      <c r="B332" s="49"/>
      <c r="C332" s="49"/>
      <c r="D332" s="54"/>
    </row>
    <row r="333" spans="1:4" ht="27.75" customHeight="1">
      <c r="A333" s="49"/>
      <c r="B333" s="49"/>
      <c r="C333" s="49"/>
      <c r="D333" s="54"/>
    </row>
    <row r="334" spans="1:4" ht="27.75" customHeight="1">
      <c r="A334" s="49"/>
      <c r="B334" s="49"/>
      <c r="C334" s="49"/>
      <c r="D334" s="54"/>
    </row>
    <row r="335" spans="1:4" ht="27.75" customHeight="1">
      <c r="A335" s="49"/>
      <c r="B335" s="49"/>
      <c r="C335" s="49"/>
      <c r="D335" s="54"/>
    </row>
    <row r="336" spans="1:4" ht="27.75" customHeight="1">
      <c r="A336" s="49"/>
      <c r="B336" s="49"/>
      <c r="C336" s="49"/>
      <c r="D336" s="54"/>
    </row>
    <row r="337" spans="1:4" ht="27.75" customHeight="1">
      <c r="A337" s="49"/>
      <c r="B337" s="49"/>
      <c r="C337" s="49"/>
      <c r="D337" s="54"/>
    </row>
    <row r="338" spans="1:4" ht="27.75" customHeight="1">
      <c r="A338" s="49"/>
      <c r="B338" s="49"/>
      <c r="C338" s="49"/>
      <c r="D338" s="54"/>
    </row>
    <row r="339" spans="1:4" ht="27.75" customHeight="1">
      <c r="A339" s="49"/>
      <c r="B339" s="49"/>
      <c r="C339" s="49"/>
      <c r="D339" s="54"/>
    </row>
    <row r="340" spans="1:4" ht="27.75" customHeight="1">
      <c r="A340" s="49"/>
      <c r="B340" s="49"/>
      <c r="C340" s="49"/>
      <c r="D340" s="54"/>
    </row>
    <row r="341" spans="1:4" ht="27.75" customHeight="1">
      <c r="A341" s="49"/>
      <c r="B341" s="49"/>
      <c r="C341" s="49"/>
      <c r="D341" s="54"/>
    </row>
    <row r="342" spans="1:4" ht="27.75" customHeight="1">
      <c r="A342" s="49"/>
      <c r="B342" s="49"/>
      <c r="C342" s="49"/>
      <c r="D342" s="54"/>
    </row>
    <row r="343" spans="1:4" ht="27.75" customHeight="1">
      <c r="A343" s="49"/>
      <c r="B343" s="49"/>
      <c r="C343" s="49"/>
      <c r="D343" s="54"/>
    </row>
    <row r="344" spans="1:4" ht="27.75" customHeight="1">
      <c r="A344" s="49"/>
      <c r="B344" s="49"/>
      <c r="C344" s="49"/>
      <c r="D344" s="54"/>
    </row>
    <row r="345" spans="1:4" ht="27.75" customHeight="1">
      <c r="A345" s="49"/>
      <c r="B345" s="49"/>
      <c r="C345" s="49"/>
      <c r="D345" s="54"/>
    </row>
    <row r="346" spans="1:4" ht="27.75" customHeight="1">
      <c r="A346" s="49"/>
      <c r="B346" s="49"/>
      <c r="C346" s="49"/>
      <c r="D346" s="54"/>
    </row>
    <row r="347" spans="1:4" ht="27.75" customHeight="1">
      <c r="A347" s="49"/>
      <c r="B347" s="49"/>
      <c r="C347" s="49"/>
      <c r="D347" s="54"/>
    </row>
    <row r="348" spans="1:4" ht="27.75" customHeight="1">
      <c r="A348" s="49"/>
      <c r="B348" s="49"/>
      <c r="C348" s="49"/>
      <c r="D348" s="54"/>
    </row>
    <row r="349" spans="1:4" ht="27.75" customHeight="1">
      <c r="A349" s="49"/>
      <c r="B349" s="49"/>
      <c r="C349" s="49"/>
      <c r="D349" s="54"/>
    </row>
    <row r="350" spans="1:4" ht="27.75" customHeight="1">
      <c r="A350" s="49"/>
      <c r="B350" s="49"/>
      <c r="C350" s="49"/>
      <c r="D350" s="54"/>
    </row>
    <row r="351" spans="1:4" ht="27.75" customHeight="1">
      <c r="A351" s="49"/>
      <c r="B351" s="49"/>
      <c r="C351" s="49"/>
      <c r="D351" s="54"/>
    </row>
    <row r="352" spans="1:4" ht="27.75" customHeight="1">
      <c r="A352" s="49"/>
      <c r="B352" s="49"/>
      <c r="C352" s="49"/>
      <c r="D352" s="54"/>
    </row>
    <row r="353" spans="1:4" ht="27.75" customHeight="1">
      <c r="A353" s="49"/>
      <c r="B353" s="49"/>
      <c r="C353" s="49"/>
      <c r="D353" s="54"/>
    </row>
    <row r="354" spans="1:4" ht="27.75" customHeight="1">
      <c r="A354" s="49"/>
      <c r="B354" s="49"/>
      <c r="C354" s="49"/>
      <c r="D354" s="54"/>
    </row>
    <row r="355" spans="1:4" ht="27.75" customHeight="1">
      <c r="A355" s="49"/>
      <c r="B355" s="49"/>
      <c r="C355" s="49"/>
      <c r="D355" s="54"/>
    </row>
    <row r="356" spans="1:4" ht="27.75" customHeight="1">
      <c r="A356" s="49"/>
      <c r="B356" s="49"/>
      <c r="C356" s="49"/>
      <c r="D356" s="54"/>
    </row>
    <row r="357" spans="1:4" ht="27.75" customHeight="1">
      <c r="A357" s="49"/>
      <c r="B357" s="49"/>
      <c r="C357" s="49"/>
      <c r="D357" s="54"/>
    </row>
    <row r="358" spans="1:4" ht="27.75" customHeight="1">
      <c r="A358" s="49"/>
      <c r="B358" s="49"/>
      <c r="C358" s="49"/>
      <c r="D358" s="54"/>
    </row>
    <row r="359" spans="1:4" ht="27.75" customHeight="1">
      <c r="A359" s="49"/>
      <c r="B359" s="49"/>
      <c r="C359" s="49"/>
      <c r="D359" s="54"/>
    </row>
    <row r="360" spans="1:4" ht="27.75" customHeight="1">
      <c r="A360" s="49"/>
      <c r="B360" s="49"/>
      <c r="C360" s="49"/>
      <c r="D360" s="54"/>
    </row>
    <row r="361" spans="1:4" ht="27.75" customHeight="1">
      <c r="A361" s="49"/>
      <c r="B361" s="49"/>
      <c r="C361" s="49"/>
      <c r="D361" s="54"/>
    </row>
    <row r="362" spans="1:4" ht="27.75" customHeight="1">
      <c r="A362" s="49"/>
      <c r="B362" s="49"/>
      <c r="C362" s="49"/>
      <c r="D362" s="54"/>
    </row>
    <row r="363" spans="1:4" ht="27.75" customHeight="1">
      <c r="A363" s="49"/>
      <c r="B363" s="49"/>
      <c r="C363" s="49"/>
      <c r="D363" s="54"/>
    </row>
    <row r="364" spans="1:4" ht="27.75" customHeight="1">
      <c r="A364" s="49"/>
      <c r="B364" s="49"/>
      <c r="C364" s="49"/>
      <c r="D364" s="54"/>
    </row>
    <row r="365" spans="1:4" ht="27.75" customHeight="1">
      <c r="A365" s="49"/>
      <c r="B365" s="49"/>
      <c r="C365" s="49"/>
      <c r="D365" s="54"/>
    </row>
    <row r="366" spans="1:4" ht="27.75" customHeight="1">
      <c r="A366" s="49"/>
      <c r="B366" s="49"/>
      <c r="C366" s="49"/>
      <c r="D366" s="54"/>
    </row>
    <row r="367" spans="1:4" ht="27.75" customHeight="1">
      <c r="A367" s="49"/>
      <c r="B367" s="49"/>
      <c r="C367" s="49"/>
      <c r="D367" s="54"/>
    </row>
    <row r="368" spans="1:4" ht="27.75" customHeight="1">
      <c r="A368" s="49"/>
      <c r="B368" s="49"/>
      <c r="C368" s="49"/>
      <c r="D368" s="54"/>
    </row>
    <row r="369" spans="1:4" ht="27.75" customHeight="1">
      <c r="A369" s="49"/>
      <c r="B369" s="49"/>
      <c r="C369" s="49"/>
      <c r="D369" s="54"/>
    </row>
    <row r="370" spans="1:4" ht="27.75" customHeight="1">
      <c r="A370" s="49"/>
      <c r="B370" s="49"/>
      <c r="C370" s="49"/>
      <c r="D370" s="54"/>
    </row>
    <row r="371" spans="1:4" ht="27.75" customHeight="1">
      <c r="A371" s="49"/>
      <c r="B371" s="49"/>
      <c r="C371" s="49"/>
      <c r="D371" s="54"/>
    </row>
    <row r="372" spans="1:4" ht="27.75" customHeight="1">
      <c r="A372" s="49"/>
      <c r="B372" s="49"/>
      <c r="C372" s="49"/>
      <c r="D372" s="54"/>
    </row>
    <row r="373" spans="1:4" ht="27.75" customHeight="1">
      <c r="A373" s="49"/>
      <c r="B373" s="49"/>
      <c r="C373" s="49"/>
      <c r="D373" s="54"/>
    </row>
    <row r="374" spans="1:4" ht="27.75" customHeight="1">
      <c r="A374" s="49"/>
      <c r="B374" s="49"/>
      <c r="C374" s="49"/>
      <c r="D374" s="54"/>
    </row>
    <row r="375" spans="1:4" ht="27.75" customHeight="1">
      <c r="A375" s="49"/>
      <c r="B375" s="49"/>
      <c r="C375" s="49"/>
      <c r="D375" s="54"/>
    </row>
    <row r="376" spans="1:4" ht="27.75" customHeight="1">
      <c r="A376" s="49"/>
      <c r="B376" s="49"/>
      <c r="C376" s="49"/>
      <c r="D376" s="54"/>
    </row>
    <row r="377" spans="1:4" ht="27.75" customHeight="1">
      <c r="A377" s="49"/>
      <c r="B377" s="49"/>
      <c r="C377" s="49"/>
      <c r="D377" s="54"/>
    </row>
    <row r="378" spans="1:4" ht="27.75" customHeight="1">
      <c r="A378" s="49"/>
      <c r="B378" s="49"/>
      <c r="C378" s="49"/>
      <c r="D378" s="54"/>
    </row>
    <row r="379" spans="1:4" ht="27.75" customHeight="1">
      <c r="A379" s="49"/>
      <c r="B379" s="49"/>
      <c r="C379" s="49"/>
      <c r="D379" s="54"/>
    </row>
    <row r="380" spans="1:4" ht="27.75" customHeight="1">
      <c r="A380" s="49"/>
      <c r="B380" s="49"/>
      <c r="C380" s="49"/>
      <c r="D380" s="54"/>
    </row>
    <row r="381" spans="1:4" ht="27.75" customHeight="1">
      <c r="A381" s="49"/>
      <c r="B381" s="49"/>
      <c r="C381" s="49"/>
      <c r="D381" s="54"/>
    </row>
    <row r="382" spans="1:4" ht="27.75" customHeight="1">
      <c r="A382" s="49"/>
      <c r="B382" s="49"/>
      <c r="C382" s="49"/>
      <c r="D382" s="54"/>
    </row>
    <row r="383" spans="1:4" ht="27.75" customHeight="1">
      <c r="A383" s="49"/>
      <c r="B383" s="49"/>
      <c r="C383" s="49"/>
      <c r="D383" s="54"/>
    </row>
    <row r="384" spans="1:4" ht="27.75" customHeight="1">
      <c r="A384" s="49"/>
      <c r="B384" s="49"/>
      <c r="C384" s="49"/>
      <c r="D384" s="54"/>
    </row>
    <row r="385" spans="1:4" ht="27.75" customHeight="1">
      <c r="A385" s="49"/>
      <c r="B385" s="49"/>
      <c r="C385" s="49"/>
      <c r="D385" s="54"/>
    </row>
    <row r="386" spans="1:4" ht="27.75" customHeight="1">
      <c r="A386" s="49"/>
      <c r="B386" s="49"/>
      <c r="C386" s="49"/>
      <c r="D386" s="54"/>
    </row>
    <row r="387" spans="1:4" ht="27.75" customHeight="1">
      <c r="A387" s="49"/>
      <c r="B387" s="49"/>
      <c r="C387" s="49"/>
      <c r="D387" s="54"/>
    </row>
    <row r="388" spans="1:4" ht="27.75" customHeight="1">
      <c r="A388" s="49"/>
      <c r="B388" s="49"/>
      <c r="C388" s="49"/>
      <c r="D388" s="54"/>
    </row>
    <row r="389" spans="1:4" ht="27.75" customHeight="1">
      <c r="A389" s="49"/>
      <c r="B389" s="49"/>
      <c r="C389" s="49"/>
      <c r="D389" s="54"/>
    </row>
    <row r="390" spans="1:4" ht="27.75" customHeight="1">
      <c r="A390" s="49"/>
      <c r="B390" s="49"/>
      <c r="C390" s="49"/>
      <c r="D390" s="54"/>
    </row>
    <row r="391" spans="1:4" ht="27.75" customHeight="1">
      <c r="A391" s="49"/>
      <c r="B391" s="49"/>
      <c r="C391" s="49"/>
      <c r="D391" s="54"/>
    </row>
    <row r="392" spans="1:4" ht="27.75" customHeight="1">
      <c r="A392" s="49"/>
      <c r="B392" s="49"/>
      <c r="C392" s="49"/>
      <c r="D392" s="54"/>
    </row>
    <row r="393" spans="1:4" ht="27.75" customHeight="1">
      <c r="A393" s="49"/>
      <c r="B393" s="49"/>
      <c r="C393" s="49"/>
      <c r="D393" s="54"/>
    </row>
    <row r="394" spans="1:4" ht="27.75" customHeight="1">
      <c r="A394" s="49"/>
      <c r="B394" s="49"/>
      <c r="C394" s="49"/>
      <c r="D394" s="54"/>
    </row>
    <row r="395" spans="1:4" ht="27.75" customHeight="1">
      <c r="A395" s="49"/>
      <c r="B395" s="49"/>
      <c r="C395" s="49"/>
      <c r="D395" s="54"/>
    </row>
    <row r="396" spans="1:4" ht="27.75" customHeight="1">
      <c r="A396" s="49"/>
      <c r="B396" s="49"/>
      <c r="C396" s="49"/>
      <c r="D396" s="54"/>
    </row>
    <row r="397" spans="1:4" ht="27.75" customHeight="1">
      <c r="A397" s="49"/>
      <c r="B397" s="49"/>
      <c r="C397" s="49"/>
      <c r="D397" s="54"/>
    </row>
    <row r="398" spans="1:4" ht="27.75" customHeight="1">
      <c r="A398" s="49"/>
      <c r="B398" s="49"/>
      <c r="C398" s="49"/>
      <c r="D398" s="54"/>
    </row>
    <row r="399" spans="1:4" ht="27.75" customHeight="1">
      <c r="A399" s="49"/>
      <c r="B399" s="49"/>
      <c r="C399" s="49"/>
      <c r="D399" s="54"/>
    </row>
    <row r="400" spans="1:4" ht="27.75" customHeight="1">
      <c r="A400" s="49"/>
      <c r="B400" s="49"/>
      <c r="C400" s="49"/>
      <c r="D400" s="54"/>
    </row>
    <row r="401" spans="1:4" ht="27.75" customHeight="1">
      <c r="A401" s="49"/>
      <c r="B401" s="49"/>
      <c r="C401" s="49"/>
      <c r="D401" s="54"/>
    </row>
    <row r="402" spans="1:4" ht="27.75" customHeight="1">
      <c r="A402" s="49"/>
      <c r="B402" s="49"/>
      <c r="C402" s="49"/>
      <c r="D402" s="54"/>
    </row>
    <row r="403" spans="1:4" ht="27.75" customHeight="1">
      <c r="A403" s="49"/>
      <c r="B403" s="49"/>
      <c r="C403" s="49"/>
      <c r="D403" s="54"/>
    </row>
    <row r="404" spans="1:4" ht="27.75" customHeight="1">
      <c r="A404" s="49"/>
      <c r="B404" s="49"/>
      <c r="C404" s="49"/>
      <c r="D404" s="54"/>
    </row>
    <row r="405" spans="1:4" ht="27.75" customHeight="1">
      <c r="A405" s="49"/>
      <c r="B405" s="49"/>
      <c r="C405" s="49"/>
      <c r="D405" s="54"/>
    </row>
    <row r="406" spans="1:4" ht="27.75" customHeight="1">
      <c r="A406" s="49"/>
      <c r="B406" s="49"/>
      <c r="C406" s="49"/>
      <c r="D406" s="54"/>
    </row>
    <row r="407" spans="1:4" ht="27.75" customHeight="1">
      <c r="A407" s="49"/>
      <c r="B407" s="49"/>
      <c r="C407" s="49"/>
      <c r="D407" s="54"/>
    </row>
    <row r="408" spans="1:4" ht="27.75" customHeight="1">
      <c r="A408" s="49"/>
      <c r="B408" s="49"/>
      <c r="C408" s="49"/>
      <c r="D408" s="54"/>
    </row>
    <row r="409" spans="1:4" ht="27.75" customHeight="1">
      <c r="A409" s="49"/>
      <c r="B409" s="49"/>
      <c r="C409" s="49"/>
      <c r="D409" s="54"/>
    </row>
    <row r="410" spans="1:4" ht="27.75" customHeight="1">
      <c r="A410" s="49"/>
      <c r="B410" s="49"/>
      <c r="C410" s="49"/>
      <c r="D410" s="54"/>
    </row>
    <row r="411" spans="1:4" ht="27.75" customHeight="1">
      <c r="A411" s="49"/>
      <c r="B411" s="49"/>
      <c r="C411" s="49"/>
      <c r="D411" s="54"/>
    </row>
    <row r="412" spans="1:4" ht="27.75" customHeight="1">
      <c r="A412" s="49"/>
      <c r="B412" s="49"/>
      <c r="C412" s="49"/>
      <c r="D412" s="54"/>
    </row>
    <row r="413" spans="1:4" ht="27.75" customHeight="1">
      <c r="A413" s="49"/>
      <c r="B413" s="49"/>
      <c r="C413" s="49"/>
      <c r="D413" s="54"/>
    </row>
    <row r="414" spans="1:4" ht="27.75" customHeight="1">
      <c r="A414" s="49"/>
      <c r="B414" s="49"/>
      <c r="C414" s="49"/>
      <c r="D414" s="54"/>
    </row>
    <row r="415" spans="1:4" ht="27.75" customHeight="1">
      <c r="A415" s="49"/>
      <c r="B415" s="49"/>
      <c r="C415" s="49"/>
      <c r="D415" s="54"/>
    </row>
    <row r="416" spans="1:4" ht="27.75" customHeight="1">
      <c r="A416" s="49"/>
      <c r="B416" s="49"/>
      <c r="C416" s="49"/>
      <c r="D416" s="54"/>
    </row>
    <row r="417" spans="1:4" ht="27.75" customHeight="1">
      <c r="A417" s="49"/>
      <c r="B417" s="49"/>
      <c r="C417" s="49"/>
      <c r="D417" s="54"/>
    </row>
    <row r="418" spans="1:4" ht="27.75" customHeight="1">
      <c r="A418" s="49"/>
      <c r="B418" s="49"/>
      <c r="C418" s="49"/>
      <c r="D418" s="54"/>
    </row>
    <row r="419" spans="1:4" ht="27.75" customHeight="1">
      <c r="A419" s="49"/>
      <c r="B419" s="49"/>
      <c r="C419" s="49"/>
      <c r="D419" s="54"/>
    </row>
    <row r="420" spans="1:4" ht="27.75" customHeight="1">
      <c r="A420" s="49"/>
      <c r="B420" s="49"/>
      <c r="C420" s="49"/>
      <c r="D420" s="54"/>
    </row>
    <row r="421" spans="1:4" ht="27.75" customHeight="1">
      <c r="A421" s="49"/>
      <c r="B421" s="49"/>
      <c r="C421" s="49"/>
      <c r="D421" s="54"/>
    </row>
    <row r="422" spans="1:4" ht="27.75" customHeight="1">
      <c r="A422" s="49"/>
      <c r="B422" s="49"/>
      <c r="C422" s="49"/>
      <c r="D422" s="54"/>
    </row>
    <row r="423" spans="1:4" ht="27.75" customHeight="1">
      <c r="A423" s="49"/>
      <c r="B423" s="49"/>
      <c r="C423" s="49"/>
      <c r="D423" s="54"/>
    </row>
    <row r="424" spans="1:4" ht="27.75" customHeight="1">
      <c r="A424" s="49"/>
      <c r="B424" s="49"/>
      <c r="C424" s="49"/>
      <c r="D424" s="54"/>
    </row>
    <row r="425" spans="1:4" ht="27.75" customHeight="1">
      <c r="A425" s="49"/>
      <c r="B425" s="49"/>
      <c r="C425" s="49"/>
      <c r="D425" s="54"/>
    </row>
    <row r="426" spans="1:4" ht="27.75" customHeight="1">
      <c r="A426" s="49"/>
      <c r="B426" s="49"/>
      <c r="C426" s="49"/>
      <c r="D426" s="54"/>
    </row>
    <row r="427" spans="1:4" ht="27.75" customHeight="1">
      <c r="A427" s="49"/>
      <c r="B427" s="49"/>
      <c r="C427" s="49"/>
      <c r="D427" s="54"/>
    </row>
    <row r="428" spans="1:4" ht="27.75" customHeight="1">
      <c r="A428" s="49"/>
      <c r="B428" s="49"/>
      <c r="C428" s="49"/>
      <c r="D428" s="54"/>
    </row>
    <row r="429" spans="1:4" ht="27.75" customHeight="1">
      <c r="A429" s="49"/>
      <c r="B429" s="49"/>
      <c r="C429" s="49"/>
      <c r="D429" s="54"/>
    </row>
    <row r="430" spans="1:4" ht="27.75" customHeight="1">
      <c r="A430" s="49"/>
      <c r="B430" s="49"/>
      <c r="C430" s="49"/>
      <c r="D430" s="54"/>
    </row>
    <row r="431" spans="1:4" ht="27.75" customHeight="1">
      <c r="A431" s="49"/>
      <c r="B431" s="49"/>
      <c r="C431" s="49"/>
      <c r="D431" s="54"/>
    </row>
    <row r="432" spans="1:4" ht="27.75" customHeight="1">
      <c r="A432" s="49"/>
      <c r="B432" s="49"/>
      <c r="C432" s="49"/>
      <c r="D432" s="54"/>
    </row>
    <row r="433" spans="1:4" ht="27.75" customHeight="1">
      <c r="A433" s="49"/>
      <c r="B433" s="49"/>
      <c r="C433" s="49"/>
      <c r="D433" s="54"/>
    </row>
    <row r="434" spans="1:4" ht="27.75" customHeight="1">
      <c r="A434" s="49"/>
      <c r="B434" s="49"/>
      <c r="C434" s="49"/>
      <c r="D434" s="54"/>
    </row>
    <row r="435" spans="1:4" ht="27.75" customHeight="1">
      <c r="A435" s="49"/>
      <c r="B435" s="49"/>
      <c r="C435" s="49"/>
      <c r="D435" s="54"/>
    </row>
    <row r="436" spans="1:4" ht="27.75" customHeight="1">
      <c r="A436" s="49"/>
      <c r="B436" s="49"/>
      <c r="C436" s="49"/>
      <c r="D436" s="54"/>
    </row>
    <row r="437" spans="1:4" ht="27.75" customHeight="1">
      <c r="A437" s="49"/>
      <c r="B437" s="49"/>
      <c r="C437" s="49"/>
      <c r="D437" s="54"/>
    </row>
    <row r="438" spans="1:4" ht="27.75" customHeight="1">
      <c r="A438" s="49"/>
      <c r="B438" s="49"/>
      <c r="C438" s="49"/>
      <c r="D438" s="54"/>
    </row>
    <row r="439" spans="1:4" ht="27.75" customHeight="1">
      <c r="A439" s="49"/>
      <c r="B439" s="49"/>
      <c r="C439" s="49"/>
      <c r="D439" s="54"/>
    </row>
    <row r="440" spans="1:4" ht="27.75" customHeight="1">
      <c r="A440" s="49"/>
      <c r="B440" s="49"/>
      <c r="C440" s="49"/>
      <c r="D440" s="54"/>
    </row>
    <row r="441" spans="1:4" ht="27.75" customHeight="1">
      <c r="A441" s="49"/>
      <c r="B441" s="49"/>
      <c r="C441" s="49"/>
      <c r="D441" s="54"/>
    </row>
    <row r="442" spans="1:4" ht="27.75" customHeight="1">
      <c r="A442" s="49"/>
      <c r="B442" s="49"/>
      <c r="C442" s="49"/>
      <c r="D442" s="54"/>
    </row>
    <row r="443" spans="1:4" ht="27.75" customHeight="1">
      <c r="A443" s="49"/>
      <c r="B443" s="49"/>
      <c r="C443" s="49"/>
      <c r="D443" s="54"/>
    </row>
    <row r="444" spans="1:4" ht="27.75" customHeight="1">
      <c r="A444" s="49"/>
      <c r="B444" s="49"/>
      <c r="C444" s="49"/>
      <c r="D444" s="54"/>
    </row>
    <row r="445" spans="1:4" ht="27.75" customHeight="1">
      <c r="A445" s="49"/>
      <c r="B445" s="49"/>
      <c r="C445" s="49"/>
      <c r="D445" s="54"/>
    </row>
    <row r="446" spans="1:4" ht="27.75" customHeight="1">
      <c r="A446" s="49"/>
      <c r="B446" s="49"/>
      <c r="C446" s="49"/>
      <c r="D446" s="54"/>
    </row>
    <row r="447" spans="1:4" ht="27.75" customHeight="1">
      <c r="A447" s="49"/>
      <c r="B447" s="49"/>
      <c r="C447" s="49"/>
      <c r="D447" s="54"/>
    </row>
    <row r="448" spans="1:4" ht="27.75" customHeight="1">
      <c r="A448" s="49"/>
      <c r="B448" s="49"/>
      <c r="C448" s="49"/>
      <c r="D448" s="54"/>
    </row>
    <row r="449" spans="1:4" ht="27.75" customHeight="1">
      <c r="A449" s="49"/>
      <c r="B449" s="49"/>
      <c r="C449" s="49"/>
      <c r="D449" s="54"/>
    </row>
    <row r="450" spans="1:4" ht="27.75" customHeight="1">
      <c r="A450" s="49"/>
      <c r="B450" s="49"/>
      <c r="C450" s="49"/>
      <c r="D450" s="54"/>
    </row>
    <row r="451" spans="1:4" ht="27.75" customHeight="1">
      <c r="A451" s="49"/>
      <c r="B451" s="49"/>
      <c r="C451" s="49"/>
      <c r="D451" s="54"/>
    </row>
    <row r="452" spans="1:4" ht="27.75" customHeight="1">
      <c r="A452" s="49"/>
      <c r="B452" s="49"/>
      <c r="C452" s="49"/>
      <c r="D452" s="54"/>
    </row>
    <row r="453" spans="1:4" ht="27.75" customHeight="1">
      <c r="A453" s="49"/>
      <c r="B453" s="49"/>
      <c r="C453" s="49"/>
      <c r="D453" s="54"/>
    </row>
    <row r="454" spans="1:4" ht="27.75" customHeight="1">
      <c r="A454" s="49"/>
      <c r="B454" s="49"/>
      <c r="C454" s="49"/>
      <c r="D454" s="54"/>
    </row>
    <row r="455" spans="1:4" ht="27.75" customHeight="1">
      <c r="A455" s="49"/>
      <c r="B455" s="49"/>
      <c r="C455" s="49"/>
      <c r="D455" s="54"/>
    </row>
    <row r="456" spans="1:4" ht="27.75" customHeight="1">
      <c r="A456" s="49"/>
      <c r="B456" s="49"/>
      <c r="C456" s="49"/>
      <c r="D456" s="54"/>
    </row>
    <row r="457" spans="1:4" ht="27.75" customHeight="1">
      <c r="A457" s="49"/>
      <c r="B457" s="49"/>
      <c r="C457" s="49"/>
      <c r="D457" s="54"/>
    </row>
    <row r="458" spans="1:4" ht="27.75" customHeight="1">
      <c r="A458" s="49"/>
      <c r="B458" s="49"/>
      <c r="C458" s="49"/>
      <c r="D458" s="54"/>
    </row>
    <row r="459" spans="1:4" ht="27.75" customHeight="1">
      <c r="A459" s="49"/>
      <c r="B459" s="49"/>
      <c r="C459" s="49"/>
      <c r="D459" s="54"/>
    </row>
    <row r="460" spans="1:4" ht="27.75" customHeight="1">
      <c r="A460" s="49"/>
      <c r="B460" s="49"/>
      <c r="C460" s="49"/>
      <c r="D460" s="54"/>
    </row>
    <row r="461" spans="1:4" ht="27.75" customHeight="1">
      <c r="A461" s="49"/>
      <c r="B461" s="49"/>
      <c r="C461" s="49"/>
      <c r="D461" s="54"/>
    </row>
    <row r="462" spans="1:4" ht="27.75" customHeight="1">
      <c r="A462" s="49"/>
      <c r="B462" s="49"/>
      <c r="C462" s="49"/>
      <c r="D462" s="54"/>
    </row>
    <row r="463" spans="1:4" ht="27.75" customHeight="1">
      <c r="A463" s="49"/>
      <c r="B463" s="49"/>
      <c r="C463" s="49"/>
      <c r="D463" s="54"/>
    </row>
    <row r="464" spans="1:4" ht="27.75" customHeight="1">
      <c r="A464" s="49"/>
      <c r="B464" s="49"/>
      <c r="C464" s="49"/>
      <c r="D464" s="54"/>
    </row>
    <row r="465" spans="1:4" ht="27.75" customHeight="1">
      <c r="A465" s="49"/>
      <c r="B465" s="49"/>
      <c r="C465" s="49"/>
      <c r="D465" s="54"/>
    </row>
    <row r="466" spans="1:4" ht="27.75" customHeight="1">
      <c r="A466" s="49"/>
      <c r="B466" s="49"/>
      <c r="C466" s="49"/>
      <c r="D466" s="54"/>
    </row>
    <row r="467" spans="1:4" ht="27.75" customHeight="1">
      <c r="A467" s="49"/>
      <c r="B467" s="49"/>
      <c r="C467" s="49"/>
      <c r="D467" s="54"/>
    </row>
    <row r="468" spans="1:4" ht="27.75" customHeight="1">
      <c r="A468" s="49"/>
      <c r="B468" s="49"/>
      <c r="C468" s="49"/>
      <c r="D468" s="54"/>
    </row>
    <row r="469" spans="1:4" ht="27.75" customHeight="1">
      <c r="A469" s="49"/>
      <c r="B469" s="49"/>
      <c r="C469" s="49"/>
      <c r="D469" s="54"/>
    </row>
    <row r="470" spans="1:4" ht="27.75" customHeight="1">
      <c r="A470" s="49"/>
      <c r="B470" s="49"/>
      <c r="C470" s="49"/>
      <c r="D470" s="54"/>
    </row>
    <row r="471" spans="1:4" ht="27.75" customHeight="1">
      <c r="A471" s="49"/>
      <c r="B471" s="49"/>
      <c r="C471" s="49"/>
      <c r="D471" s="54"/>
    </row>
    <row r="472" spans="1:4" ht="27.75" customHeight="1">
      <c r="A472" s="49"/>
      <c r="B472" s="49"/>
      <c r="C472" s="49"/>
      <c r="D472" s="54"/>
    </row>
    <row r="473" spans="1:4" ht="27.75" customHeight="1">
      <c r="A473" s="49"/>
      <c r="B473" s="49"/>
      <c r="C473" s="49"/>
      <c r="D473" s="54"/>
    </row>
    <row r="474" spans="1:4" ht="27.75" customHeight="1">
      <c r="A474" s="49"/>
      <c r="B474" s="49"/>
      <c r="C474" s="49"/>
      <c r="D474" s="54"/>
    </row>
    <row r="475" spans="1:4" ht="27.75" customHeight="1">
      <c r="A475" s="49"/>
      <c r="B475" s="49"/>
      <c r="C475" s="49"/>
      <c r="D475" s="54"/>
    </row>
    <row r="476" spans="1:4" ht="27.75" customHeight="1">
      <c r="A476" s="49"/>
      <c r="B476" s="49"/>
      <c r="C476" s="49"/>
      <c r="D476" s="54"/>
    </row>
    <row r="477" spans="1:4" ht="27.75" customHeight="1">
      <c r="A477" s="49"/>
      <c r="B477" s="49"/>
      <c r="C477" s="49"/>
      <c r="D477" s="54"/>
    </row>
    <row r="478" spans="1:4" ht="27.75" customHeight="1">
      <c r="A478" s="49"/>
      <c r="B478" s="49"/>
      <c r="C478" s="49"/>
      <c r="D478" s="54"/>
    </row>
    <row r="479" spans="1:4" ht="27.75" customHeight="1">
      <c r="A479" s="49"/>
      <c r="B479" s="49"/>
      <c r="C479" s="49"/>
      <c r="D479" s="54"/>
    </row>
    <row r="480" spans="1:4" ht="27.75" customHeight="1">
      <c r="A480" s="49"/>
      <c r="B480" s="49"/>
      <c r="C480" s="49"/>
      <c r="D480" s="54"/>
    </row>
    <row r="481" spans="1:4" ht="27.75" customHeight="1">
      <c r="A481" s="49"/>
      <c r="B481" s="49"/>
      <c r="C481" s="49"/>
      <c r="D481" s="54"/>
    </row>
    <row r="482" spans="1:4" ht="27.75" customHeight="1">
      <c r="A482" s="49"/>
      <c r="B482" s="49"/>
      <c r="C482" s="49"/>
      <c r="D482" s="54"/>
    </row>
    <row r="483" spans="1:4" ht="27.75" customHeight="1">
      <c r="A483" s="49"/>
      <c r="B483" s="49"/>
      <c r="C483" s="49"/>
      <c r="D483" s="54"/>
    </row>
    <row r="484" spans="1:4" ht="27.75" customHeight="1">
      <c r="A484" s="49"/>
      <c r="B484" s="49"/>
      <c r="C484" s="49"/>
      <c r="D484" s="54"/>
    </row>
    <row r="485" spans="1:4" ht="27.75" customHeight="1">
      <c r="A485" s="49"/>
      <c r="B485" s="49"/>
      <c r="C485" s="49"/>
      <c r="D485" s="54"/>
    </row>
    <row r="486" spans="1:4" ht="27.75" customHeight="1">
      <c r="A486" s="49"/>
      <c r="B486" s="49"/>
      <c r="C486" s="49"/>
      <c r="D486" s="54"/>
    </row>
    <row r="487" spans="1:4" ht="27.75" customHeight="1">
      <c r="A487" s="49"/>
      <c r="B487" s="49"/>
      <c r="C487" s="49"/>
      <c r="D487" s="54"/>
    </row>
    <row r="488" spans="1:4" ht="27.75" customHeight="1">
      <c r="A488" s="49"/>
      <c r="B488" s="49"/>
      <c r="C488" s="49"/>
      <c r="D488" s="54"/>
    </row>
    <row r="489" spans="1:4" ht="27.75" customHeight="1">
      <c r="A489" s="49"/>
      <c r="B489" s="49"/>
      <c r="C489" s="49"/>
      <c r="D489" s="54"/>
    </row>
    <row r="490" spans="1:4" ht="27.75" customHeight="1">
      <c r="A490" s="49"/>
      <c r="B490" s="49"/>
      <c r="C490" s="49"/>
      <c r="D490" s="54"/>
    </row>
    <row r="491" spans="1:4" ht="27.75" customHeight="1">
      <c r="A491" s="49"/>
      <c r="B491" s="49"/>
      <c r="C491" s="49"/>
      <c r="D491" s="54"/>
    </row>
    <row r="492" spans="1:4" ht="27.75" customHeight="1">
      <c r="A492" s="49"/>
      <c r="B492" s="49"/>
      <c r="C492" s="49"/>
      <c r="D492" s="54"/>
    </row>
    <row r="493" spans="1:4" ht="27.75" customHeight="1">
      <c r="A493" s="49"/>
      <c r="B493" s="49"/>
      <c r="C493" s="49"/>
      <c r="D493" s="54"/>
    </row>
    <row r="494" spans="1:4" ht="27.75" customHeight="1">
      <c r="A494" s="49"/>
      <c r="B494" s="49"/>
      <c r="C494" s="49"/>
      <c r="D494" s="54"/>
    </row>
    <row r="495" spans="1:4" ht="27.75" customHeight="1">
      <c r="A495" s="49"/>
      <c r="B495" s="49"/>
      <c r="C495" s="49"/>
      <c r="D495" s="54"/>
    </row>
    <row r="496" spans="1:4" ht="27.75" customHeight="1">
      <c r="A496" s="49"/>
      <c r="B496" s="49"/>
      <c r="C496" s="49"/>
      <c r="D496" s="54"/>
    </row>
    <row r="497" spans="1:4" ht="27.75" customHeight="1">
      <c r="A497" s="49"/>
      <c r="B497" s="49"/>
      <c r="C497" s="49"/>
      <c r="D497" s="54"/>
    </row>
    <row r="498" spans="1:4" ht="27.75" customHeight="1">
      <c r="A498" s="49"/>
      <c r="B498" s="49"/>
      <c r="C498" s="49"/>
      <c r="D498" s="54"/>
    </row>
    <row r="499" spans="1:4" ht="27.75" customHeight="1">
      <c r="A499" s="49"/>
      <c r="B499" s="49"/>
      <c r="C499" s="49"/>
      <c r="D499" s="54"/>
    </row>
    <row r="500" spans="1:4" ht="27.75" customHeight="1">
      <c r="A500" s="49"/>
      <c r="B500" s="49"/>
      <c r="C500" s="49"/>
      <c r="D500" s="54"/>
    </row>
    <row r="501" spans="1:4" ht="27.75" customHeight="1">
      <c r="A501" s="49"/>
      <c r="B501" s="49"/>
      <c r="C501" s="49"/>
      <c r="D501" s="54"/>
    </row>
    <row r="502" spans="1:4" ht="27.75" customHeight="1">
      <c r="A502" s="49"/>
      <c r="B502" s="49"/>
      <c r="C502" s="49"/>
      <c r="D502" s="54"/>
    </row>
    <row r="503" spans="1:4" ht="27.75" customHeight="1">
      <c r="A503" s="49"/>
      <c r="B503" s="49"/>
      <c r="C503" s="49"/>
      <c r="D503" s="54"/>
    </row>
    <row r="504" spans="1:4" ht="27.75" customHeight="1">
      <c r="A504" s="49"/>
      <c r="B504" s="49"/>
      <c r="C504" s="49"/>
      <c r="D504" s="54"/>
    </row>
    <row r="505" spans="1:4" ht="27.75" customHeight="1">
      <c r="A505" s="49"/>
      <c r="B505" s="49"/>
      <c r="C505" s="49"/>
      <c r="D505" s="54"/>
    </row>
    <row r="506" spans="1:4" ht="27.75" customHeight="1">
      <c r="A506" s="49"/>
      <c r="B506" s="49"/>
      <c r="C506" s="49"/>
      <c r="D506" s="54"/>
    </row>
    <row r="507" spans="1:4" ht="27.75" customHeight="1">
      <c r="A507" s="49"/>
      <c r="B507" s="49"/>
      <c r="C507" s="49"/>
      <c r="D507" s="54"/>
    </row>
    <row r="508" spans="1:4" ht="27.75" customHeight="1">
      <c r="A508" s="49"/>
      <c r="B508" s="49"/>
      <c r="C508" s="49"/>
      <c r="D508" s="54"/>
    </row>
    <row r="509" spans="1:4" ht="27.75" customHeight="1">
      <c r="A509" s="49"/>
      <c r="B509" s="49"/>
      <c r="C509" s="49"/>
      <c r="D509" s="54"/>
    </row>
    <row r="510" spans="1:4" ht="27.75" customHeight="1">
      <c r="A510" s="49"/>
      <c r="B510" s="49"/>
      <c r="C510" s="49"/>
      <c r="D510" s="54"/>
    </row>
    <row r="511" spans="1:4" ht="27.75" customHeight="1">
      <c r="A511" s="49"/>
      <c r="B511" s="49"/>
      <c r="C511" s="49"/>
      <c r="D511" s="54"/>
    </row>
    <row r="512" spans="1:4" ht="27.75" customHeight="1">
      <c r="A512" s="49"/>
      <c r="B512" s="49"/>
      <c r="C512" s="49"/>
      <c r="D512" s="54"/>
    </row>
    <row r="513" spans="1:4" ht="27.75" customHeight="1">
      <c r="A513" s="49"/>
      <c r="B513" s="49"/>
      <c r="C513" s="49"/>
      <c r="D513" s="54"/>
    </row>
    <row r="514" spans="1:4" ht="27.75" customHeight="1">
      <c r="A514" s="49"/>
      <c r="B514" s="49"/>
      <c r="C514" s="49"/>
      <c r="D514" s="54"/>
    </row>
    <row r="515" spans="1:4" ht="27.75" customHeight="1">
      <c r="A515" s="49"/>
      <c r="B515" s="49"/>
      <c r="C515" s="49"/>
      <c r="D515" s="54"/>
    </row>
    <row r="516" spans="1:4" ht="27.75" customHeight="1">
      <c r="A516" s="49"/>
      <c r="B516" s="49"/>
      <c r="C516" s="49"/>
      <c r="D516" s="54"/>
    </row>
    <row r="517" spans="1:4" ht="27.75" customHeight="1">
      <c r="A517" s="49"/>
      <c r="B517" s="49"/>
      <c r="C517" s="49"/>
      <c r="D517" s="54"/>
    </row>
    <row r="518" spans="1:4" ht="27.75" customHeight="1">
      <c r="A518" s="49"/>
      <c r="B518" s="49"/>
      <c r="C518" s="49"/>
      <c r="D518" s="54"/>
    </row>
    <row r="519" spans="1:4" ht="27.75" customHeight="1">
      <c r="A519" s="49"/>
      <c r="B519" s="49"/>
      <c r="C519" s="49"/>
      <c r="D519" s="54"/>
    </row>
    <row r="520" spans="1:4" ht="27.75" customHeight="1">
      <c r="A520" s="49"/>
      <c r="B520" s="49"/>
      <c r="C520" s="49"/>
      <c r="D520" s="54"/>
    </row>
    <row r="521" spans="1:4" ht="27.75" customHeight="1">
      <c r="A521" s="49"/>
      <c r="B521" s="49"/>
      <c r="C521" s="49"/>
      <c r="D521" s="54"/>
    </row>
    <row r="522" spans="1:4" ht="27.75" customHeight="1">
      <c r="A522" s="49"/>
      <c r="B522" s="49"/>
      <c r="C522" s="49"/>
      <c r="D522" s="54"/>
    </row>
    <row r="523" spans="1:4" ht="27.75" customHeight="1">
      <c r="A523" s="49"/>
      <c r="B523" s="49"/>
      <c r="C523" s="49"/>
      <c r="D523" s="54"/>
    </row>
    <row r="524" spans="1:4" ht="27.75" customHeight="1">
      <c r="A524" s="49"/>
      <c r="B524" s="49"/>
      <c r="C524" s="49"/>
      <c r="D524" s="54"/>
    </row>
    <row r="525" spans="1:4" ht="27.75" customHeight="1">
      <c r="A525" s="49"/>
      <c r="B525" s="49"/>
      <c r="C525" s="49"/>
      <c r="D525" s="54"/>
    </row>
    <row r="526" spans="1:4" ht="27.75" customHeight="1">
      <c r="A526" s="49"/>
      <c r="B526" s="49"/>
      <c r="C526" s="49"/>
      <c r="D526" s="54"/>
    </row>
    <row r="527" spans="1:4" ht="27.75" customHeight="1">
      <c r="A527" s="49"/>
      <c r="B527" s="49"/>
      <c r="C527" s="49"/>
      <c r="D527" s="54"/>
    </row>
    <row r="528" spans="1:4" ht="27.75" customHeight="1">
      <c r="A528" s="49"/>
      <c r="B528" s="49"/>
      <c r="C528" s="49"/>
      <c r="D528" s="54"/>
    </row>
    <row r="529" spans="1:4" ht="27.75" customHeight="1">
      <c r="A529" s="49"/>
      <c r="B529" s="49"/>
      <c r="C529" s="49"/>
      <c r="D529" s="54"/>
    </row>
    <row r="530" spans="1:4" ht="27.75" customHeight="1">
      <c r="A530" s="49"/>
      <c r="B530" s="49"/>
      <c r="C530" s="49"/>
      <c r="D530" s="54"/>
    </row>
    <row r="531" spans="1:4" ht="27.75" customHeight="1">
      <c r="A531" s="49"/>
      <c r="B531" s="49"/>
      <c r="C531" s="49"/>
      <c r="D531" s="54"/>
    </row>
    <row r="532" spans="1:4" ht="27.75" customHeight="1">
      <c r="A532" s="49"/>
      <c r="B532" s="49"/>
      <c r="C532" s="49"/>
      <c r="D532" s="54"/>
    </row>
    <row r="533" spans="1:4" ht="27.75" customHeight="1">
      <c r="A533" s="49"/>
      <c r="B533" s="49"/>
      <c r="C533" s="49"/>
      <c r="D533" s="54"/>
    </row>
    <row r="534" spans="1:4" ht="27.75" customHeight="1">
      <c r="A534" s="49"/>
      <c r="B534" s="49"/>
      <c r="C534" s="49"/>
      <c r="D534" s="54"/>
    </row>
    <row r="535" spans="1:4" ht="27.75" customHeight="1">
      <c r="A535" s="49"/>
      <c r="B535" s="49"/>
      <c r="C535" s="49"/>
      <c r="D535" s="54"/>
    </row>
    <row r="536" spans="1:4" ht="27.75" customHeight="1">
      <c r="A536" s="49"/>
      <c r="B536" s="49"/>
      <c r="C536" s="49"/>
      <c r="D536" s="54"/>
    </row>
    <row r="537" spans="1:4" ht="27.75" customHeight="1">
      <c r="A537" s="49"/>
      <c r="B537" s="49"/>
      <c r="C537" s="49"/>
      <c r="D537" s="54"/>
    </row>
    <row r="538" spans="1:4" ht="27.75" customHeight="1">
      <c r="A538" s="49"/>
      <c r="B538" s="49"/>
      <c r="C538" s="49"/>
      <c r="D538" s="54"/>
    </row>
    <row r="539" spans="1:4" ht="27.75" customHeight="1">
      <c r="A539" s="49"/>
      <c r="B539" s="49"/>
      <c r="C539" s="49"/>
      <c r="D539" s="54"/>
    </row>
    <row r="540" spans="1:4" ht="27.75" customHeight="1">
      <c r="A540" s="49"/>
      <c r="B540" s="49"/>
      <c r="C540" s="49"/>
      <c r="D540" s="54"/>
    </row>
    <row r="541" ht="27.75" customHeight="1"/>
  </sheetData>
  <sheetProtection/>
  <mergeCells count="3">
    <mergeCell ref="A2:D2"/>
    <mergeCell ref="A4:B4"/>
    <mergeCell ref="C4:D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N9" sqref="N9"/>
    </sheetView>
  </sheetViews>
  <sheetFormatPr defaultColWidth="7.00390625" defaultRowHeight="18" customHeight="1"/>
  <cols>
    <col min="1" max="1" width="29.8515625" style="91" customWidth="1"/>
    <col min="2" max="2" width="14.28125" style="91" customWidth="1"/>
    <col min="3" max="3" width="12.140625" style="91" customWidth="1"/>
    <col min="4" max="4" width="12.28125" style="91" customWidth="1"/>
    <col min="5" max="5" width="11.7109375" style="91" customWidth="1"/>
    <col min="6" max="6" width="12.28125" style="91" customWidth="1"/>
    <col min="7" max="9" width="10.7109375" style="91" customWidth="1"/>
    <col min="10" max="10" width="12.28125" style="91" customWidth="1"/>
    <col min="11" max="16384" width="7.00390625" style="91" customWidth="1"/>
  </cols>
  <sheetData>
    <row r="1" ht="19.5" customHeight="1">
      <c r="A1" s="223" t="s">
        <v>1888</v>
      </c>
    </row>
    <row r="2" spans="1:10" ht="31.5" customHeight="1">
      <c r="A2" s="364" t="s">
        <v>1889</v>
      </c>
      <c r="B2" s="364"/>
      <c r="C2" s="364"/>
      <c r="D2" s="364"/>
      <c r="E2" s="364"/>
      <c r="F2" s="364"/>
      <c r="G2" s="364"/>
      <c r="H2" s="364"/>
      <c r="I2" s="364"/>
      <c r="J2" s="364"/>
    </row>
    <row r="3" spans="1:10" ht="17.25" customHeight="1">
      <c r="A3" s="224"/>
      <c r="D3" s="92"/>
      <c r="E3" s="92"/>
      <c r="F3" s="92"/>
      <c r="G3" s="92"/>
      <c r="H3" s="92"/>
      <c r="I3" s="92"/>
      <c r="J3" s="225" t="s">
        <v>26</v>
      </c>
    </row>
    <row r="4" spans="1:10" s="126" customFormat="1" ht="27.75" customHeight="1">
      <c r="A4" s="365" t="s">
        <v>106</v>
      </c>
      <c r="B4" s="366" t="s">
        <v>120</v>
      </c>
      <c r="C4" s="368" t="s">
        <v>121</v>
      </c>
      <c r="D4" s="366" t="s">
        <v>122</v>
      </c>
      <c r="E4" s="366" t="s">
        <v>123</v>
      </c>
      <c r="F4" s="369" t="s">
        <v>124</v>
      </c>
      <c r="G4" s="370"/>
      <c r="H4" s="371"/>
      <c r="I4" s="366" t="s">
        <v>125</v>
      </c>
      <c r="J4" s="366" t="s">
        <v>126</v>
      </c>
    </row>
    <row r="5" spans="1:10" s="126" customFormat="1" ht="27.75" customHeight="1">
      <c r="A5" s="365"/>
      <c r="B5" s="367"/>
      <c r="C5" s="367"/>
      <c r="D5" s="367"/>
      <c r="E5" s="367"/>
      <c r="F5" s="226" t="s">
        <v>120</v>
      </c>
      <c r="G5" s="226" t="s">
        <v>127</v>
      </c>
      <c r="H5" s="226" t="s">
        <v>128</v>
      </c>
      <c r="I5" s="367"/>
      <c r="J5" s="367"/>
    </row>
    <row r="6" spans="1:10" ht="27.75" customHeight="1">
      <c r="A6" s="227" t="s">
        <v>129</v>
      </c>
      <c r="B6" s="228">
        <f>SUM(C6,D6,E6,F6,I6,J6)</f>
        <v>6810</v>
      </c>
      <c r="C6" s="229">
        <f>SUM(C7:C11)</f>
        <v>6810</v>
      </c>
      <c r="D6" s="229">
        <f>SUM(D7:D11)</f>
        <v>0</v>
      </c>
      <c r="E6" s="229">
        <f>SUM(E7:E11)</f>
        <v>0</v>
      </c>
      <c r="F6" s="229">
        <f>SUM(G6:H6)</f>
        <v>0</v>
      </c>
      <c r="G6" s="229">
        <f>SUM(G7:G11)</f>
        <v>0</v>
      </c>
      <c r="H6" s="229">
        <f>SUM(H7:H11)</f>
        <v>0</v>
      </c>
      <c r="I6" s="229">
        <f>SUM(I7:I11)</f>
        <v>0</v>
      </c>
      <c r="J6" s="229">
        <f>SUM(J7:J11)</f>
        <v>0</v>
      </c>
    </row>
    <row r="7" spans="1:10" ht="27.75" customHeight="1">
      <c r="A7" s="230" t="s">
        <v>1879</v>
      </c>
      <c r="B7" s="228"/>
      <c r="C7" s="229">
        <v>4250</v>
      </c>
      <c r="D7" s="229"/>
      <c r="E7" s="229"/>
      <c r="F7" s="229"/>
      <c r="G7" s="229"/>
      <c r="H7" s="229"/>
      <c r="I7" s="229"/>
      <c r="J7" s="229"/>
    </row>
    <row r="8" spans="1:10" ht="27.75" customHeight="1">
      <c r="A8" s="231" t="s">
        <v>1880</v>
      </c>
      <c r="B8" s="228"/>
      <c r="C8" s="229">
        <v>10</v>
      </c>
      <c r="D8" s="229"/>
      <c r="E8" s="229"/>
      <c r="F8" s="229"/>
      <c r="G8" s="229"/>
      <c r="H8" s="229"/>
      <c r="I8" s="229"/>
      <c r="J8" s="229"/>
    </row>
    <row r="9" spans="1:10" ht="27.75" customHeight="1">
      <c r="A9" s="232" t="s">
        <v>1881</v>
      </c>
      <c r="B9" s="228"/>
      <c r="C9" s="229">
        <v>2500</v>
      </c>
      <c r="D9" s="229"/>
      <c r="E9" s="229"/>
      <c r="F9" s="229"/>
      <c r="G9" s="229"/>
      <c r="H9" s="229"/>
      <c r="I9" s="229"/>
      <c r="J9" s="229"/>
    </row>
    <row r="10" spans="1:10" ht="27.75" customHeight="1">
      <c r="A10" s="232" t="s">
        <v>1882</v>
      </c>
      <c r="B10" s="228"/>
      <c r="C10" s="229"/>
      <c r="D10" s="229"/>
      <c r="E10" s="229"/>
      <c r="F10" s="229"/>
      <c r="G10" s="229"/>
      <c r="H10" s="229"/>
      <c r="I10" s="229"/>
      <c r="J10" s="229"/>
    </row>
    <row r="11" spans="1:10" ht="27.75" customHeight="1">
      <c r="A11" s="232" t="s">
        <v>1883</v>
      </c>
      <c r="B11" s="228"/>
      <c r="C11" s="229">
        <v>50</v>
      </c>
      <c r="D11" s="229"/>
      <c r="E11" s="229"/>
      <c r="F11" s="229"/>
      <c r="G11" s="229"/>
      <c r="H11" s="229"/>
      <c r="I11" s="229"/>
      <c r="J11" s="229"/>
    </row>
    <row r="12" spans="1:10" ht="27.75" customHeight="1">
      <c r="A12" s="233" t="s">
        <v>135</v>
      </c>
      <c r="B12" s="228">
        <f>SUM(C12,D12,E12,F12,I12,J12)</f>
        <v>6323</v>
      </c>
      <c r="C12" s="229">
        <f aca="true" t="shared" si="0" ref="C12:J12">SUM(C13:C15)</f>
        <v>6323</v>
      </c>
      <c r="D12" s="229">
        <f t="shared" si="0"/>
        <v>0</v>
      </c>
      <c r="E12" s="229">
        <f t="shared" si="0"/>
        <v>0</v>
      </c>
      <c r="F12" s="229">
        <f t="shared" si="0"/>
        <v>0</v>
      </c>
      <c r="G12" s="229">
        <f t="shared" si="0"/>
        <v>0</v>
      </c>
      <c r="H12" s="229">
        <f t="shared" si="0"/>
        <v>0</v>
      </c>
      <c r="I12" s="229">
        <f t="shared" si="0"/>
        <v>0</v>
      </c>
      <c r="J12" s="229">
        <f t="shared" si="0"/>
        <v>0</v>
      </c>
    </row>
    <row r="13" spans="1:10" ht="27.75" customHeight="1">
      <c r="A13" s="234" t="s">
        <v>1884</v>
      </c>
      <c r="B13" s="228"/>
      <c r="C13" s="229">
        <v>6300</v>
      </c>
      <c r="D13" s="235"/>
      <c r="E13" s="229"/>
      <c r="F13" s="229"/>
      <c r="G13" s="229"/>
      <c r="H13" s="229"/>
      <c r="I13" s="235"/>
      <c r="J13" s="229"/>
    </row>
    <row r="14" spans="1:10" ht="27.75" customHeight="1">
      <c r="A14" s="234" t="s">
        <v>1885</v>
      </c>
      <c r="B14" s="228"/>
      <c r="C14" s="229">
        <v>6</v>
      </c>
      <c r="D14" s="235"/>
      <c r="E14" s="229"/>
      <c r="F14" s="229"/>
      <c r="G14" s="229"/>
      <c r="H14" s="229"/>
      <c r="I14" s="235"/>
      <c r="J14" s="229"/>
    </row>
    <row r="15" spans="1:10" ht="27.75" customHeight="1">
      <c r="A15" s="236" t="s">
        <v>1886</v>
      </c>
      <c r="B15" s="228"/>
      <c r="C15" s="229">
        <v>17</v>
      </c>
      <c r="D15" s="229"/>
      <c r="E15" s="229"/>
      <c r="F15" s="229"/>
      <c r="G15" s="229"/>
      <c r="H15" s="229"/>
      <c r="I15" s="235"/>
      <c r="J15" s="229"/>
    </row>
    <row r="16" spans="1:10" ht="27.75" customHeight="1">
      <c r="A16" s="230" t="s">
        <v>139</v>
      </c>
      <c r="B16" s="228">
        <f>SUM(C16,D16,E16,F16,I16,J16)</f>
        <v>487</v>
      </c>
      <c r="C16" s="229">
        <f>C6-C12</f>
        <v>487</v>
      </c>
      <c r="D16" s="229">
        <f>D6-D12</f>
        <v>0</v>
      </c>
      <c r="E16" s="229">
        <f>E6-E12</f>
        <v>0</v>
      </c>
      <c r="F16" s="229">
        <f>SUM(G16:H16)</f>
        <v>0</v>
      </c>
      <c r="G16" s="229">
        <f>G6-G12</f>
        <v>0</v>
      </c>
      <c r="H16" s="229">
        <f>H6-H12</f>
        <v>0</v>
      </c>
      <c r="I16" s="229">
        <f>I6-I12</f>
        <v>0</v>
      </c>
      <c r="J16" s="229">
        <f>J6-J12</f>
        <v>0</v>
      </c>
    </row>
    <row r="17" spans="1:10" ht="27.75" customHeight="1">
      <c r="A17" s="234" t="s">
        <v>1877</v>
      </c>
      <c r="B17" s="228">
        <f>SUM(C17,D17,E17,F17,I17,J17)</f>
        <v>779</v>
      </c>
      <c r="C17" s="229">
        <v>779</v>
      </c>
      <c r="D17" s="229"/>
      <c r="E17" s="229"/>
      <c r="F17" s="229">
        <f>SUM(G17:H17)</f>
        <v>0</v>
      </c>
      <c r="G17" s="229"/>
      <c r="H17" s="229"/>
      <c r="I17" s="229"/>
      <c r="J17" s="229"/>
    </row>
    <row r="18" spans="1:10" ht="27.75" customHeight="1">
      <c r="A18" s="234" t="s">
        <v>1887</v>
      </c>
      <c r="B18" s="228">
        <f>SUM(C18,D18,E18,F18,I18,J18)</f>
        <v>1266</v>
      </c>
      <c r="C18" s="229">
        <f>C16+C17</f>
        <v>1266</v>
      </c>
      <c r="D18" s="229">
        <f>D16+D17</f>
        <v>0</v>
      </c>
      <c r="E18" s="229">
        <f>E16+E17</f>
        <v>0</v>
      </c>
      <c r="F18" s="229">
        <f>SUM(F16+F17)</f>
        <v>0</v>
      </c>
      <c r="G18" s="229">
        <f>SUM(G16+G17)</f>
        <v>0</v>
      </c>
      <c r="H18" s="229">
        <f>SUM(H16+H17)</f>
        <v>0</v>
      </c>
      <c r="I18" s="229">
        <f>SUM(I16+I17)</f>
        <v>0</v>
      </c>
      <c r="J18" s="229">
        <f>SUM(J16+J17)</f>
        <v>0</v>
      </c>
    </row>
    <row r="19" ht="18" customHeight="1">
      <c r="J19" s="237"/>
    </row>
  </sheetData>
  <sheetProtection/>
  <mergeCells count="9">
    <mergeCell ref="A2:J2"/>
    <mergeCell ref="A4:A5"/>
    <mergeCell ref="B4:B5"/>
    <mergeCell ref="C4:C5"/>
    <mergeCell ref="D4:D5"/>
    <mergeCell ref="E4:E5"/>
    <mergeCell ref="F4:H4"/>
    <mergeCell ref="I4:I5"/>
    <mergeCell ref="J4:J5"/>
  </mergeCells>
  <printOptions/>
  <pageMargins left="0.7086614173228347" right="0.7086614173228347" top="0.7480314960629921" bottom="0.7480314960629921" header="0.31496062992125984" footer="0.31496062992125984"/>
  <pageSetup firstPageNumber="173" useFirstPageNumber="1" fitToHeight="5" fitToWidth="1" horizontalDpi="200" verticalDpi="200" orientation="landscape" paperSize="9" scale="97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刘立强</dc:creator>
  <cp:keywords/>
  <dc:description/>
  <cp:lastModifiedBy>wangshibo</cp:lastModifiedBy>
  <cp:lastPrinted>2018-12-01T10:55:23Z</cp:lastPrinted>
  <dcterms:created xsi:type="dcterms:W3CDTF">2014-12-13T10:00:02Z</dcterms:created>
  <dcterms:modified xsi:type="dcterms:W3CDTF">2019-11-01T03:06:14Z</dcterms:modified>
  <cp:category/>
  <cp:version/>
  <cp:contentType/>
  <cp:contentStatus/>
</cp:coreProperties>
</file>